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C:\Toolkit June 2017 PPT and WORD\02. Application and appraisal\"/>
    </mc:Choice>
  </mc:AlternateContent>
  <bookViews>
    <workbookView xWindow="0" yWindow="0" windowWidth="20490" windowHeight="8595" firstSheet="8" activeTab="10"/>
  </bookViews>
  <sheets>
    <sheet name="Introductory Notes" sheetId="1" r:id="rId1"/>
    <sheet name="A. Project Relevance" sheetId="3" r:id="rId2"/>
    <sheet name="B.Project Technical Feasibility" sheetId="4" r:id="rId3"/>
    <sheet name="C. Project Social Feasibility" sheetId="7" r:id="rId4"/>
    <sheet name="D.Project Financial Feasibility" sheetId="10" r:id="rId5"/>
    <sheet name="E. Environmental Compliance" sheetId="11" r:id="rId6"/>
    <sheet name="F. O&amp;M of the Project" sheetId="13" r:id="rId7"/>
    <sheet name="G. Sustainability and Impact" sheetId="20" r:id="rId8"/>
    <sheet name="H. Sustainability and Impact" sheetId="16" r:id="rId9"/>
    <sheet name="I. Working sheet" sheetId="14" r:id="rId10"/>
    <sheet name="J. Summary Report " sheetId="21" r:id="rId11"/>
  </sheets>
  <definedNames>
    <definedName name="_xlnm.Print_Area" localSheetId="2">'B.Project Technical Feasibility'!$A$1:$O$40</definedName>
  </definedNames>
  <calcPr calcId="171027"/>
</workbook>
</file>

<file path=xl/calcChain.xml><?xml version="1.0" encoding="utf-8"?>
<calcChain xmlns="http://schemas.openxmlformats.org/spreadsheetml/2006/main">
  <c r="J13" i="3" l="1"/>
  <c r="I23" i="16" l="1"/>
  <c r="I38" i="16" s="1"/>
  <c r="M36" i="16"/>
  <c r="M38" i="16" s="1"/>
  <c r="F11" i="21" s="1"/>
  <c r="L36" i="16"/>
  <c r="L38" i="16" s="1"/>
  <c r="E11" i="21" s="1"/>
  <c r="K36" i="16"/>
  <c r="K38" i="16" s="1"/>
  <c r="D11" i="21" s="1"/>
  <c r="J36" i="16"/>
  <c r="J38" i="16" s="1"/>
  <c r="C11" i="21" s="1"/>
  <c r="M31" i="16"/>
  <c r="L31" i="16"/>
  <c r="K31" i="16"/>
  <c r="J31" i="16"/>
  <c r="M23" i="16"/>
  <c r="L23" i="16"/>
  <c r="K23" i="16"/>
  <c r="J23" i="16"/>
  <c r="M16" i="16"/>
  <c r="L16" i="16"/>
  <c r="K16" i="16"/>
  <c r="J16" i="16"/>
  <c r="I36" i="16"/>
  <c r="I31" i="16"/>
  <c r="I16" i="16"/>
  <c r="J26" i="20"/>
  <c r="L26" i="20"/>
  <c r="M14" i="20"/>
  <c r="M26" i="20" s="1"/>
  <c r="L14" i="20"/>
  <c r="K14" i="20"/>
  <c r="J14" i="20"/>
  <c r="M24" i="20"/>
  <c r="L24" i="20"/>
  <c r="K24" i="20"/>
  <c r="K26" i="20" s="1"/>
  <c r="J24" i="20"/>
  <c r="I24" i="20"/>
  <c r="I14" i="20"/>
  <c r="I26" i="20" s="1"/>
  <c r="M15" i="13"/>
  <c r="L15" i="13"/>
  <c r="K15" i="13"/>
  <c r="K38" i="13" s="1"/>
  <c r="D10" i="21" s="1"/>
  <c r="J15" i="13"/>
  <c r="J38" i="13" s="1"/>
  <c r="C10" i="21" s="1"/>
  <c r="M26" i="13"/>
  <c r="L26" i="13"/>
  <c r="K26" i="13"/>
  <c r="J26" i="13"/>
  <c r="M20" i="13"/>
  <c r="M38" i="13" s="1"/>
  <c r="F10" i="21" s="1"/>
  <c r="L20" i="13"/>
  <c r="K20" i="13"/>
  <c r="J20" i="13"/>
  <c r="M36" i="13"/>
  <c r="L36" i="13"/>
  <c r="K36" i="13"/>
  <c r="J36" i="13"/>
  <c r="I15" i="13"/>
  <c r="I38" i="13" s="1"/>
  <c r="I36" i="13"/>
  <c r="I26" i="13"/>
  <c r="I20" i="13"/>
  <c r="J28" i="11"/>
  <c r="C9" i="21" s="1"/>
  <c r="M26" i="11"/>
  <c r="L26" i="11"/>
  <c r="K28" i="11" s="1"/>
  <c r="D9" i="21" s="1"/>
  <c r="K26" i="11"/>
  <c r="J26" i="11"/>
  <c r="I28" i="11"/>
  <c r="M18" i="11"/>
  <c r="L18" i="11"/>
  <c r="K18" i="11"/>
  <c r="J18" i="11"/>
  <c r="M12" i="11"/>
  <c r="M28" i="11" s="1"/>
  <c r="F9" i="21" s="1"/>
  <c r="L12" i="11"/>
  <c r="L28" i="11" s="1"/>
  <c r="E9" i="21" s="1"/>
  <c r="K12" i="11"/>
  <c r="J12" i="11"/>
  <c r="I26" i="11"/>
  <c r="I18" i="11"/>
  <c r="I12" i="11"/>
  <c r="L44" i="10"/>
  <c r="E8" i="21" s="1"/>
  <c r="M13" i="10"/>
  <c r="M44" i="10" s="1"/>
  <c r="F8" i="21" s="1"/>
  <c r="L13" i="10"/>
  <c r="K13" i="10"/>
  <c r="K44" i="10" s="1"/>
  <c r="D8" i="21" s="1"/>
  <c r="J13" i="10"/>
  <c r="M20" i="10"/>
  <c r="L20" i="10"/>
  <c r="K20" i="10"/>
  <c r="J20" i="10"/>
  <c r="M30" i="10"/>
  <c r="L30" i="10"/>
  <c r="K30" i="10"/>
  <c r="J30" i="10"/>
  <c r="M42" i="10"/>
  <c r="L42" i="10"/>
  <c r="K42" i="10"/>
  <c r="J42" i="10"/>
  <c r="I42" i="10"/>
  <c r="I30" i="10"/>
  <c r="I20" i="10"/>
  <c r="I13" i="10"/>
  <c r="I44" i="10" s="1"/>
  <c r="M51" i="7"/>
  <c r="L51" i="7"/>
  <c r="M45" i="7"/>
  <c r="L45" i="7"/>
  <c r="K45" i="7"/>
  <c r="J45" i="7"/>
  <c r="M34" i="7"/>
  <c r="L34" i="7"/>
  <c r="K34" i="7"/>
  <c r="J34" i="7"/>
  <c r="M17" i="7"/>
  <c r="L17" i="7"/>
  <c r="K17" i="7"/>
  <c r="J17" i="7"/>
  <c r="J51" i="7"/>
  <c r="M24" i="7"/>
  <c r="L24" i="7"/>
  <c r="K24" i="7"/>
  <c r="J24" i="7"/>
  <c r="I51" i="7"/>
  <c r="I45" i="7"/>
  <c r="K51" i="7" s="1"/>
  <c r="I34" i="7"/>
  <c r="I24" i="7"/>
  <c r="I17" i="7"/>
  <c r="I53" i="7" s="1"/>
  <c r="I36" i="3"/>
  <c r="I39" i="4"/>
  <c r="M37" i="4"/>
  <c r="L37" i="4"/>
  <c r="K37" i="4"/>
  <c r="J37" i="4"/>
  <c r="M32" i="4"/>
  <c r="L32" i="4"/>
  <c r="K32" i="4"/>
  <c r="J32" i="4"/>
  <c r="M24" i="4"/>
  <c r="M39" i="4" s="1"/>
  <c r="F6" i="21" s="1"/>
  <c r="L24" i="4"/>
  <c r="L39" i="4" s="1"/>
  <c r="E6" i="21" s="1"/>
  <c r="K24" i="4"/>
  <c r="K39" i="4" s="1"/>
  <c r="D6" i="21" s="1"/>
  <c r="J24" i="4"/>
  <c r="J39" i="4" s="1"/>
  <c r="C6" i="21" s="1"/>
  <c r="M34" i="3"/>
  <c r="L34" i="3"/>
  <c r="K34" i="3"/>
  <c r="M26" i="3"/>
  <c r="L26" i="3"/>
  <c r="K26" i="3"/>
  <c r="M20" i="3"/>
  <c r="L20" i="3"/>
  <c r="K20" i="3"/>
  <c r="M13" i="3"/>
  <c r="L13" i="3"/>
  <c r="K13" i="3"/>
  <c r="K36" i="3" s="1"/>
  <c r="D5" i="21" s="1"/>
  <c r="J34" i="3"/>
  <c r="J26" i="3"/>
  <c r="J20" i="3"/>
  <c r="J36" i="3" l="1"/>
  <c r="C5" i="21" s="1"/>
  <c r="L38" i="13"/>
  <c r="E10" i="21" s="1"/>
  <c r="L36" i="3"/>
  <c r="E5" i="21" s="1"/>
  <c r="J53" i="7"/>
  <c r="C7" i="21" s="1"/>
  <c r="J44" i="10"/>
  <c r="C8" i="21" s="1"/>
  <c r="M53" i="7"/>
  <c r="F7" i="21" s="1"/>
  <c r="L53" i="7"/>
  <c r="E7" i="21" s="1"/>
  <c r="E13" i="21" s="1"/>
  <c r="K53" i="7"/>
  <c r="D7" i="21" s="1"/>
  <c r="D13" i="21" s="1"/>
  <c r="M36" i="3"/>
  <c r="F5" i="21" s="1"/>
  <c r="F13" i="21" s="1"/>
  <c r="C13" i="21" l="1"/>
  <c r="P16" i="14"/>
  <c r="P15" i="14"/>
  <c r="T15" i="14" s="1"/>
  <c r="P14" i="14"/>
  <c r="T14" i="14" s="1"/>
  <c r="T16" i="14" l="1"/>
  <c r="T21" i="14" s="1"/>
  <c r="T20" i="14"/>
</calcChain>
</file>

<file path=xl/sharedStrings.xml><?xml version="1.0" encoding="utf-8"?>
<sst xmlns="http://schemas.openxmlformats.org/spreadsheetml/2006/main" count="774" uniqueCount="559">
  <si>
    <t>Project linkages with the country sanitation strategies and objectives</t>
  </si>
  <si>
    <t>Projects target area and population</t>
  </si>
  <si>
    <t>Section in the AF</t>
  </si>
  <si>
    <t>Yes</t>
  </si>
  <si>
    <t>No</t>
  </si>
  <si>
    <t>Unknown</t>
  </si>
  <si>
    <t>Confidence</t>
  </si>
  <si>
    <t>Remarks</t>
  </si>
  <si>
    <t>Technical feasibility</t>
  </si>
  <si>
    <t>Stakeholder analysis and participation</t>
  </si>
  <si>
    <t>Poverty focus</t>
  </si>
  <si>
    <t>Project setting</t>
  </si>
  <si>
    <t>Impact identification</t>
  </si>
  <si>
    <t>Mitigation measures</t>
  </si>
  <si>
    <t>Is the sludge collection mechanism well outlined in the proposal?</t>
  </si>
  <si>
    <t>Operation costs</t>
  </si>
  <si>
    <t>Governance</t>
  </si>
  <si>
    <t>Sustainability</t>
  </si>
  <si>
    <t>Was the design of the project participatory?</t>
  </si>
  <si>
    <t>Is the proposal outlining how the operations and maintenance of the project infrastructure will be achieved?</t>
  </si>
  <si>
    <t>If the project will depend on an existing treatment facility, is the operational status of the facility acceptable?</t>
  </si>
  <si>
    <t xml:space="preserve">Knowledge building </t>
  </si>
  <si>
    <t>Does the proposal demonstrate how the project will generate knowledge which will add value for future interventions?</t>
  </si>
  <si>
    <t>Does the project promote community participation as a technology transfer mechanism?</t>
  </si>
  <si>
    <t>Is the project design based on supporting evidence from past projects or other sources?</t>
  </si>
  <si>
    <t>Target Areas:</t>
  </si>
  <si>
    <t>Project Code:</t>
  </si>
  <si>
    <t>Name of WSP:</t>
  </si>
  <si>
    <t>County:</t>
  </si>
  <si>
    <t>Completed by:</t>
  </si>
  <si>
    <t>WSB:</t>
  </si>
  <si>
    <t>J</t>
  </si>
  <si>
    <t>Rationale for WSTF's funding</t>
  </si>
  <si>
    <t>UBSUP technical options</t>
  </si>
  <si>
    <t>2.1 and 2.2</t>
  </si>
  <si>
    <t>2.3.1</t>
  </si>
  <si>
    <t>2.4.2</t>
  </si>
  <si>
    <t>2.4.1</t>
  </si>
  <si>
    <t>Is the described DTF site generally suitable for construction of the treatment facility?</t>
  </si>
  <si>
    <t>2.4.2 &amp; 1.1</t>
  </si>
  <si>
    <t>Technical Skills &amp; Experience of the Project Implementation Team</t>
  </si>
  <si>
    <t>1.2, 1.4, &amp; 2.1</t>
  </si>
  <si>
    <t>Has the average number of persons per a plot been clearly described?</t>
  </si>
  <si>
    <t>Has the economic activities of the area residents been indicated?</t>
  </si>
  <si>
    <t>Has the average number of persons per dwelling been clearly described?</t>
  </si>
  <si>
    <t>Has the gender composition of the proposed project area been clearly indicated?</t>
  </si>
  <si>
    <t>Overall rating for the target group analysis</t>
  </si>
  <si>
    <t>Target group analysis</t>
  </si>
  <si>
    <t>Are the listed project activities sufficiently addressing the project objectives?</t>
  </si>
  <si>
    <t>3.3 &amp; J</t>
  </si>
  <si>
    <t>1.1 &amp; 1.2</t>
  </si>
  <si>
    <t xml:space="preserve">Does the WSP have the capacity to procure the intended goods and services or has the WSP make appropriate arrangements to do so? </t>
  </si>
  <si>
    <t>Does the company receive any external support?</t>
  </si>
  <si>
    <t>Does the type of treatment facility proposed include components that guarantee full sanitation value chain?</t>
  </si>
  <si>
    <t>6.3.1</t>
  </si>
  <si>
    <t>Is there market for treated sludge in the project area (town)?</t>
  </si>
  <si>
    <t>6.3.3</t>
  </si>
  <si>
    <t>Is the source of demographic data, particularly the anticipated number of beneficiaries, acceptable?</t>
  </si>
  <si>
    <t>Is the population of the proposed project area(s) expected to grow?</t>
  </si>
  <si>
    <t>Have environmental impact issues been considered fully and, if necessary, has a full EIA been undertaken?</t>
  </si>
  <si>
    <t>Is land required for the proposed infrastructure obtainable  in the project area(s)?</t>
  </si>
  <si>
    <r>
      <t xml:space="preserve">Are the proposed measures for </t>
    </r>
    <r>
      <rPr>
        <u/>
        <sz val="12"/>
        <color indexed="8"/>
        <rFont val="Calibri"/>
        <family val="2"/>
      </rPr>
      <t>mobilising local leadership</t>
    </r>
    <r>
      <rPr>
        <sz val="12"/>
        <color indexed="8"/>
        <rFont val="Calibri"/>
        <family val="2"/>
      </rPr>
      <t xml:space="preserve"> adequate?</t>
    </r>
  </si>
  <si>
    <r>
      <t xml:space="preserve">Are the proposed measures for </t>
    </r>
    <r>
      <rPr>
        <u/>
        <sz val="12"/>
        <color indexed="8"/>
        <rFont val="Calibri"/>
        <family val="2"/>
      </rPr>
      <t>mobilising residents</t>
    </r>
    <r>
      <rPr>
        <sz val="12"/>
        <color indexed="8"/>
        <rFont val="Calibri"/>
        <family val="2"/>
      </rPr>
      <t xml:space="preserve"> adequate?</t>
    </r>
  </si>
  <si>
    <r>
      <t xml:space="preserve">Are the proposed measures for </t>
    </r>
    <r>
      <rPr>
        <u/>
        <sz val="12"/>
        <color indexed="8"/>
        <rFont val="Calibri"/>
        <family val="2"/>
      </rPr>
      <t>educating &amp; sensitising residents</t>
    </r>
    <r>
      <rPr>
        <sz val="12"/>
        <color indexed="8"/>
        <rFont val="Calibri"/>
        <family val="2"/>
      </rPr>
      <t xml:space="preserve"> (regarding the facilities, health and hygiene) adequate?</t>
    </r>
  </si>
  <si>
    <t>Is the technical approach the appropriate option for the service objectives?</t>
  </si>
  <si>
    <t>Are the specific proposed additional works and a work plan indicated?</t>
  </si>
  <si>
    <t>Are reasons for the additional works justified?</t>
  </si>
  <si>
    <t>Is extra equipment required for the additional works indicated?</t>
  </si>
  <si>
    <r>
      <t>Are the quantities and costs for</t>
    </r>
    <r>
      <rPr>
        <u/>
        <sz val="12"/>
        <color indexed="8"/>
        <rFont val="Calibri"/>
        <family val="2"/>
      </rPr>
      <t xml:space="preserve"> field equipment</t>
    </r>
    <r>
      <rPr>
        <sz val="12"/>
        <color indexed="8"/>
        <rFont val="Calibri"/>
        <family val="2"/>
      </rPr>
      <t xml:space="preserve"> comprehensively included?</t>
    </r>
  </si>
  <si>
    <r>
      <t xml:space="preserve">Are the </t>
    </r>
    <r>
      <rPr>
        <u/>
        <sz val="12"/>
        <color indexed="8"/>
        <rFont val="Calibri"/>
        <family val="2"/>
      </rPr>
      <t>materials required for any other extra works</t>
    </r>
    <r>
      <rPr>
        <sz val="12"/>
        <color indexed="8"/>
        <rFont val="Calibri"/>
        <family val="2"/>
      </rPr>
      <t xml:space="preserve"> itemised and costed?</t>
    </r>
  </si>
  <si>
    <t>Are the BoQs and budgets arithmetically sound?</t>
  </si>
  <si>
    <t>Are the resources required for all activities itemised?</t>
  </si>
  <si>
    <r>
      <t xml:space="preserve">Are the </t>
    </r>
    <r>
      <rPr>
        <u/>
        <sz val="12"/>
        <color indexed="8"/>
        <rFont val="Calibri"/>
        <family val="2"/>
      </rPr>
      <t>materials</t>
    </r>
    <r>
      <rPr>
        <sz val="12"/>
        <color indexed="8"/>
        <rFont val="Calibri"/>
        <family val="2"/>
      </rPr>
      <t xml:space="preserve">, including quantities, for </t>
    </r>
    <r>
      <rPr>
        <u/>
        <sz val="12"/>
        <color indexed="8"/>
        <rFont val="Calibri"/>
        <family val="2"/>
      </rPr>
      <t>administration/overheads</t>
    </r>
    <r>
      <rPr>
        <sz val="12"/>
        <color indexed="8"/>
        <rFont val="Calibri"/>
        <family val="2"/>
      </rPr>
      <t xml:space="preserve"> adequate and justified?</t>
    </r>
  </si>
  <si>
    <t>Are the prices for administration/overhead materials realistic?</t>
  </si>
  <si>
    <r>
      <t xml:space="preserve">Is the amount included for </t>
    </r>
    <r>
      <rPr>
        <u/>
        <sz val="12"/>
        <color indexed="8"/>
        <rFont val="Calibri"/>
        <family val="2"/>
      </rPr>
      <t>transport and travelling costs</t>
    </r>
    <r>
      <rPr>
        <sz val="12"/>
        <color indexed="8"/>
        <rFont val="Calibri"/>
        <family val="2"/>
      </rPr>
      <t xml:space="preserve"> explained and justified?</t>
    </r>
  </si>
  <si>
    <r>
      <t xml:space="preserve">Are the </t>
    </r>
    <r>
      <rPr>
        <u/>
        <sz val="12"/>
        <color indexed="8"/>
        <rFont val="Calibri"/>
        <family val="2"/>
      </rPr>
      <t>prices used for incidental costs</t>
    </r>
    <r>
      <rPr>
        <sz val="12"/>
        <color indexed="8"/>
        <rFont val="Calibri"/>
        <family val="2"/>
      </rPr>
      <t xml:space="preserve"> realistic?</t>
    </r>
  </si>
  <si>
    <t>Criteria</t>
  </si>
  <si>
    <t>INFORMATIONS AND WORKINGS SHEET</t>
  </si>
  <si>
    <t>WSP Profile</t>
  </si>
  <si>
    <t>Financial Viability Working</t>
  </si>
  <si>
    <t>Tariff</t>
  </si>
  <si>
    <t>KSh</t>
  </si>
  <si>
    <t>Rate</t>
  </si>
  <si>
    <t>Value</t>
  </si>
  <si>
    <t>Projected revenues from customers:</t>
  </si>
  <si>
    <t>Projected production cost - WSP:</t>
  </si>
  <si>
    <t>Projected other costs - operator (staff, cleaning materials, other consumables) (Sanitation):</t>
  </si>
  <si>
    <t>Operator monthly surplus:</t>
  </si>
  <si>
    <t>WSP monthly surplus:</t>
  </si>
  <si>
    <t>7.2.1</t>
  </si>
  <si>
    <t>Is there a clear and adequate plan for maintaining the proposed facilities after commissioning?</t>
  </si>
  <si>
    <t>Do the WSP's collections, plus formally committed grants for operating costs, exceed total O&amp;M costs?</t>
  </si>
  <si>
    <t xml:space="preserve">3.4.1 </t>
  </si>
  <si>
    <t>Are proposals for training Operators adequate?</t>
  </si>
  <si>
    <t>3.4.3</t>
  </si>
  <si>
    <t>6.1 - 6.4</t>
  </si>
  <si>
    <t>7.2.2</t>
  </si>
  <si>
    <t xml:space="preserve">Does the WSP have a special department, section, unit or staff member in charge of the low-income areas? </t>
  </si>
  <si>
    <t>WSP's existing infrastructure</t>
  </si>
  <si>
    <t>Planned treatment infrastructure</t>
  </si>
  <si>
    <t>Operation of the planned infrastructure</t>
  </si>
  <si>
    <t>Does the WSP expect to cover the operating costs of the proposed project?</t>
  </si>
  <si>
    <t xml:space="preserve">Did the WSP assign staff in charge of the inspection and supervision of the proposed project (facilities)? </t>
  </si>
  <si>
    <t xml:space="preserve">Did the WSP assign staff in charge of maintenance and repair of the proposed project (facilities)? </t>
  </si>
  <si>
    <t>Is the trend in the company's collection ratio showing consistent improvement or is it above  95%?</t>
  </si>
  <si>
    <t>Capacity and preparedness of the WSP</t>
  </si>
  <si>
    <t>J &amp; K</t>
  </si>
  <si>
    <t>Will standard designs (including prefabricated) being used?</t>
  </si>
  <si>
    <t>2.2 &amp; 6.3</t>
  </si>
  <si>
    <t>J, 2.2 &amp; 6.3</t>
  </si>
  <si>
    <t>1.2.15, 3.1,  2.2 &amp; 6.3</t>
  </si>
  <si>
    <t>Projects objectives, activities and components</t>
  </si>
  <si>
    <t>1.2.17</t>
  </si>
  <si>
    <t xml:space="preserve">1.2.16 </t>
  </si>
  <si>
    <t>2.1 &amp; 6.3</t>
  </si>
  <si>
    <t>1.2.19</t>
  </si>
  <si>
    <t>Is the proposed project area a legal settlement?</t>
  </si>
  <si>
    <t>Legality of the project area</t>
  </si>
  <si>
    <t>Are there mitigation measures proposed?</t>
  </si>
  <si>
    <t>7.5, J &amp; K</t>
  </si>
  <si>
    <t>6.3, 6.4, 6.5 &amp; 6.6</t>
  </si>
  <si>
    <t>6.5 &amp; 6.6</t>
  </si>
  <si>
    <t>Rationality of the budget</t>
  </si>
  <si>
    <t>7.1.1</t>
  </si>
  <si>
    <t>7.1.2</t>
  </si>
  <si>
    <t>Is the expected revenue by the WSP reasonable?</t>
  </si>
  <si>
    <t>5.1 (1)</t>
  </si>
  <si>
    <t>5.1 (2)</t>
  </si>
  <si>
    <t>5.1 (3)</t>
  </si>
  <si>
    <t>5.1 (4)</t>
  </si>
  <si>
    <t>5.1 (5)</t>
  </si>
  <si>
    <t>5.1 (6)</t>
  </si>
  <si>
    <t>5.1 (8)</t>
  </si>
  <si>
    <t>Are the listed activities potential for capacity transfer to the community?</t>
  </si>
  <si>
    <t>Does the proposal indicate that the implementing agency will be able to undertake the activities and deliver the results?</t>
  </si>
  <si>
    <t>1.3 &amp; 6.5</t>
  </si>
  <si>
    <t>Social: what will be the effect of the project on different groups, at individual, household and community levels? How will the project impact on women and men? How will they participate in various stages of the project cycle? Will the social benefits of the project be greater than the social costs over the life of the investment when account is taken of time?</t>
  </si>
  <si>
    <t>Environmental: will the project have any adverse effects on the environment? Have remedial measures been included in the project design?</t>
  </si>
  <si>
    <t>Operational &amp; Maintenance: Operational feasibility is dependent on human resources available for the project and involves projecting whether the system will be used if it is developed and implemented. Operational feasibility is a measure of how well a proposed system solves the problems, and takes advantage of the opportunities identified during scope definition and how it satisfies the requirements identified in the requirements analysis phase of system development. In undertaking this exercise, UBSUP team members will be assessing the willingness of the WSPs to support the proposed project. The appraiser examines and understands the management commitment to the proposed project far beyond its implementation and even uses the past experienceswill the project be compatible with government policy, at both central and regional levels?</t>
  </si>
  <si>
    <t>Technical feasibility:</t>
  </si>
  <si>
    <t>Financial feasibility:</t>
  </si>
  <si>
    <t>Environmental feasibility:</t>
  </si>
  <si>
    <t>Operational feasibility:</t>
  </si>
  <si>
    <t xml:space="preserve">Sustainability &amp; impact: </t>
  </si>
  <si>
    <t>A large part of determining resources has to do with assessing technical feasibility. It considers the technical requirements of the proposed project. The technical requirements of UBSUP are already certifies and serves as standards for all parts of the country. An UBSUP project  will therefore be considered technically feasible if the technical capability of the proposed sanitation infrastructure is sufficient to support the project requirements.  The appraisal process in this aspect will find out whether the request under consideration fulfills the current technical resources and standards. 
This exercise will require the expertise of a technical analyst who will use their own experience to be able to answer the question of technical feasibility.
Project proposals should have adequate provisions for the activities planned. The plan should, as far as is possible. make sound interventions. The key questions addressed by this criteria include: will the project work? has due attention been paid to technical factors affecting the project design? and lastly, given the human and material resources identified, can the project activities be undertaken and outputs achieved within the time available and to the required standards?</t>
  </si>
  <si>
    <t xml:space="preserve">Definition of "appraisal": </t>
  </si>
  <si>
    <t>Appraisal is the analysis of a proposed project to determine its merit and acceptability in accordance with established criteria. It forms part of steps that are undertaken to verify the suitability of a project before it is agreed for financing. It checks that the project is feasible against the situation on the ground, that the objectives set remain appropriate and that costs are reasonable.</t>
  </si>
  <si>
    <t>Up-scaling Basic Sanitation for the Urban Poor (UBSUP)</t>
  </si>
  <si>
    <t>Tool for the Detailed Appraisal of SafiSan Projects</t>
  </si>
  <si>
    <t>Sustainability and impact: The project should allow for the development of linkages with the community as a whole, other stakeholders, and/or other projects in the area or the community. These links should benefit the project and enable or contribute to the continuation or implementation of similar or related projects in the future. The key questions will include: will the project be exposed to any undue risks? and will the project benefits be sustainable beyond the life of the project?</t>
  </si>
  <si>
    <r>
      <t>The key questions are addressing techniques, including technical, financial and social analysis, impact assessment and risk analysis. The following are the key parameters for the assessment during the</t>
    </r>
    <r>
      <rPr>
        <u/>
        <sz val="12"/>
        <rFont val="Calibri"/>
        <family val="2"/>
        <scheme val="minor"/>
      </rPr>
      <t xml:space="preserve"> detailed appraisal phase</t>
    </r>
    <r>
      <rPr>
        <sz val="12"/>
        <rFont val="Calibri"/>
        <family val="2"/>
        <scheme val="minor"/>
      </rPr>
      <t>:</t>
    </r>
  </si>
  <si>
    <t>Social feasibility:</t>
  </si>
  <si>
    <t>Date:</t>
  </si>
  <si>
    <t xml:space="preserve">Notes: </t>
  </si>
  <si>
    <t>Section</t>
  </si>
  <si>
    <t>Target Area(s):</t>
  </si>
  <si>
    <t>Overall rating on target area and population.</t>
  </si>
  <si>
    <t>Overall rating on project objectives and components</t>
  </si>
  <si>
    <t>Overall rating on the rational for WSTF's funding</t>
  </si>
  <si>
    <t>Overall rating on target area and population</t>
  </si>
  <si>
    <t>Overall rating on project objectives and components?</t>
  </si>
  <si>
    <t xml:space="preserve">1): </t>
  </si>
  <si>
    <t xml:space="preserve">2): </t>
  </si>
  <si>
    <r>
      <t xml:space="preserve">Section in the AF </t>
    </r>
    <r>
      <rPr>
        <b/>
        <i/>
        <sz val="8"/>
        <color theme="1"/>
        <rFont val="Calibri"/>
        <family val="2"/>
        <scheme val="minor"/>
      </rPr>
      <t>(1)</t>
    </r>
  </si>
  <si>
    <t xml:space="preserve">4): </t>
  </si>
  <si>
    <t xml:space="preserve">3): </t>
  </si>
  <si>
    <t>The proposed key project components</t>
  </si>
  <si>
    <t xml:space="preserve">The proposed project areas </t>
  </si>
  <si>
    <t xml:space="preserve"> The justification for the proposed project</t>
  </si>
  <si>
    <r>
      <t xml:space="preserve">Name of WSP </t>
    </r>
    <r>
      <rPr>
        <b/>
        <sz val="8"/>
        <color theme="1"/>
        <rFont val="Calibri"/>
        <family val="2"/>
        <scheme val="minor"/>
      </rPr>
      <t>(1)</t>
    </r>
    <r>
      <rPr>
        <b/>
        <sz val="12"/>
        <color theme="1"/>
        <rFont val="Calibri"/>
        <family val="2"/>
        <scheme val="minor"/>
      </rPr>
      <t>:</t>
    </r>
  </si>
  <si>
    <r>
      <rPr>
        <sz val="12"/>
        <color theme="1"/>
        <rFont val="Calibri"/>
        <family val="2"/>
        <scheme val="minor"/>
      </rPr>
      <t>Does the proposal clearly shows</t>
    </r>
    <r>
      <rPr>
        <b/>
        <sz val="12"/>
        <color theme="1"/>
        <rFont val="Calibri"/>
        <family val="2"/>
        <scheme val="minor"/>
      </rPr>
      <t xml:space="preserve"> why </t>
    </r>
    <r>
      <rPr>
        <sz val="12"/>
        <color theme="1"/>
        <rFont val="Calibri"/>
        <family val="2"/>
        <scheme val="minor"/>
      </rPr>
      <t xml:space="preserve">it will be done? </t>
    </r>
    <r>
      <rPr>
        <sz val="9"/>
        <color theme="1"/>
        <rFont val="Calibri"/>
        <family val="2"/>
        <scheme val="minor"/>
      </rPr>
      <t>(4)</t>
    </r>
  </si>
  <si>
    <t xml:space="preserve">Date: </t>
  </si>
  <si>
    <r>
      <t xml:space="preserve">Can the current </t>
    </r>
    <r>
      <rPr>
        <u/>
        <sz val="12"/>
        <color indexed="8"/>
        <rFont val="Calibri"/>
        <family val="2"/>
        <scheme val="minor"/>
      </rPr>
      <t>sanitation situation</t>
    </r>
    <r>
      <rPr>
        <sz val="12"/>
        <color indexed="8"/>
        <rFont val="Calibri"/>
        <family val="2"/>
        <scheme val="minor"/>
      </rPr>
      <t xml:space="preserve"> be described as </t>
    </r>
    <r>
      <rPr>
        <b/>
        <sz val="12"/>
        <color indexed="8"/>
        <rFont val="Calibri"/>
        <family val="2"/>
        <scheme val="minor"/>
      </rPr>
      <t>poor</t>
    </r>
    <r>
      <rPr>
        <sz val="12"/>
        <color indexed="8"/>
        <rFont val="Calibri"/>
        <family val="2"/>
        <scheme val="minor"/>
      </rPr>
      <t xml:space="preserve"> or</t>
    </r>
    <r>
      <rPr>
        <b/>
        <sz val="12"/>
        <color indexed="8"/>
        <rFont val="Calibri"/>
        <family val="2"/>
        <scheme val="minor"/>
      </rPr>
      <t xml:space="preserve"> very poor</t>
    </r>
    <r>
      <rPr>
        <sz val="12"/>
        <color indexed="8"/>
        <rFont val="Calibri"/>
        <family val="2"/>
        <scheme val="minor"/>
      </rPr>
      <t xml:space="preserve">? </t>
    </r>
  </si>
  <si>
    <r>
      <t xml:space="preserve">Are the </t>
    </r>
    <r>
      <rPr>
        <b/>
        <sz val="12"/>
        <color indexed="8"/>
        <rFont val="Calibri"/>
        <family val="2"/>
        <scheme val="minor"/>
      </rPr>
      <t>size</t>
    </r>
    <r>
      <rPr>
        <sz val="12"/>
        <color indexed="8"/>
        <rFont val="Calibri"/>
        <family val="2"/>
        <scheme val="minor"/>
      </rPr>
      <t xml:space="preserve"> and </t>
    </r>
    <r>
      <rPr>
        <b/>
        <sz val="12"/>
        <color indexed="8"/>
        <rFont val="Calibri"/>
        <family val="2"/>
        <scheme val="minor"/>
      </rPr>
      <t>type</t>
    </r>
    <r>
      <rPr>
        <sz val="12"/>
        <color indexed="8"/>
        <rFont val="Calibri"/>
        <family val="2"/>
        <scheme val="minor"/>
      </rPr>
      <t xml:space="preserve"> of facilities proposed suitable for the location and customer profile?</t>
    </r>
  </si>
  <si>
    <t xml:space="preserve">3.2 </t>
  </si>
  <si>
    <t xml:space="preserve">Section </t>
  </si>
  <si>
    <t>Overall rating for the stakeholders analysis</t>
  </si>
  <si>
    <t xml:space="preserve">Is the land in the project area privately owned? </t>
  </si>
  <si>
    <t>Is the proposal clearly outlining opportunities for re-use of treated sludge?</t>
  </si>
  <si>
    <t>Appendix 5g.1</t>
  </si>
  <si>
    <t>Appendix 5g.2</t>
  </si>
  <si>
    <t>Appendix 5</t>
  </si>
  <si>
    <t>Appendix 5g</t>
  </si>
  <si>
    <t>Appendix 5e</t>
  </si>
  <si>
    <t>Appendix 5b</t>
  </si>
  <si>
    <r>
      <t xml:space="preserve">Are the appropriate </t>
    </r>
    <r>
      <rPr>
        <u/>
        <sz val="12"/>
        <color indexed="8"/>
        <rFont val="Calibri"/>
        <family val="2"/>
      </rPr>
      <t xml:space="preserve">materials </t>
    </r>
    <r>
      <rPr>
        <sz val="12"/>
        <color indexed="8"/>
        <rFont val="Calibri"/>
        <family val="2"/>
      </rPr>
      <t xml:space="preserve">and their </t>
    </r>
    <r>
      <rPr>
        <u/>
        <sz val="12"/>
        <color indexed="8"/>
        <rFont val="Calibri"/>
        <family val="2"/>
      </rPr>
      <t>costs</t>
    </r>
    <r>
      <rPr>
        <sz val="12"/>
        <color indexed="8"/>
        <rFont val="Calibri"/>
        <family val="2"/>
      </rPr>
      <t xml:space="preserve"> comprehensively included for all primary works?</t>
    </r>
  </si>
  <si>
    <t>Notes:</t>
  </si>
  <si>
    <t>Active connections - water (No.):</t>
  </si>
  <si>
    <t>Sewer connections  (No.):</t>
  </si>
  <si>
    <t>Meter coverage (%):</t>
  </si>
  <si>
    <t>Monthly water production (m3):</t>
  </si>
  <si>
    <t>Tariff to customers under project (KSh):</t>
  </si>
  <si>
    <t>Monthly Collections (KSh):</t>
  </si>
  <si>
    <t>Collections ratio:</t>
  </si>
  <si>
    <t>Monthly sales  (m3):</t>
  </si>
  <si>
    <t>Total O&amp;M cost per unit   (KSh/m3):</t>
  </si>
  <si>
    <t>Tariff from WSP to Operator (KSh/m3):</t>
  </si>
  <si>
    <t>Production cost/m3 produced (KSh/m3):</t>
  </si>
  <si>
    <t>Production cost/m3 sold  (KSh/m3):</t>
  </si>
  <si>
    <t>Maintenance spend as % collections  (%):</t>
  </si>
  <si>
    <t>Personnel Costs as % of collections (%):</t>
  </si>
  <si>
    <r>
      <t xml:space="preserve">Financial: can the project be financed? Will there be sufficient funds to cover the expenditure requirements during the life of the project? will the nation and society at large be better off as a result of the project? Will the project benefits be greater than the project costs over the life of the investment when account is taken of time (namely, is the </t>
    </r>
    <r>
      <rPr>
        <u/>
        <sz val="12"/>
        <rFont val="Calibri"/>
        <family val="2"/>
        <scheme val="minor"/>
      </rPr>
      <t>Net Present Value</t>
    </r>
    <r>
      <rPr>
        <sz val="12"/>
        <rFont val="Calibri"/>
        <family val="2"/>
        <scheme val="minor"/>
      </rPr>
      <t xml:space="preserve"> of the project positive at the test discount rate)?</t>
    </r>
  </si>
  <si>
    <t>WR</t>
  </si>
  <si>
    <t xml:space="preserve">5): </t>
  </si>
  <si>
    <r>
      <t xml:space="preserve">WR </t>
    </r>
    <r>
      <rPr>
        <b/>
        <sz val="8"/>
        <color theme="1"/>
        <rFont val="Calibri"/>
        <family val="2"/>
        <scheme val="minor"/>
      </rPr>
      <t>(6)</t>
    </r>
  </si>
  <si>
    <r>
      <t xml:space="preserve">Yes </t>
    </r>
    <r>
      <rPr>
        <b/>
        <sz val="8"/>
        <color theme="1"/>
        <rFont val="Calibri"/>
        <family val="2"/>
        <scheme val="minor"/>
      </rPr>
      <t>(5)</t>
    </r>
  </si>
  <si>
    <t xml:space="preserve">6): </t>
  </si>
  <si>
    <t>Score</t>
  </si>
  <si>
    <t xml:space="preserve">Remarks </t>
  </si>
  <si>
    <t>Title</t>
  </si>
  <si>
    <t>Scores</t>
  </si>
  <si>
    <t xml:space="preserve">Sheet  </t>
  </si>
  <si>
    <t xml:space="preserve">No. </t>
  </si>
  <si>
    <t xml:space="preserve">Project Technical Feasibility </t>
  </si>
  <si>
    <t>Project Relevance</t>
  </si>
  <si>
    <t>Project Social Feasibility</t>
  </si>
  <si>
    <t>Project Financial Feasibility</t>
  </si>
  <si>
    <t>Project Environmental Compliance</t>
  </si>
  <si>
    <t xml:space="preserve">Operation and Maintenance of the Project </t>
  </si>
  <si>
    <t>Sustainability and Impact of the Project</t>
  </si>
  <si>
    <t xml:space="preserve">Overall score </t>
  </si>
  <si>
    <t>Recommendation:</t>
  </si>
  <si>
    <t xml:space="preserve">Overall conclusion: </t>
  </si>
  <si>
    <t>RED FLAGS</t>
  </si>
  <si>
    <t>Remark</t>
  </si>
  <si>
    <t xml:space="preserve">*): </t>
  </si>
  <si>
    <t xml:space="preserve">Follow-up actions such as the Field Appraisal </t>
  </si>
  <si>
    <t>Workings Sheet</t>
  </si>
  <si>
    <t>Overall rating of project objectives, activities and components</t>
  </si>
  <si>
    <t>TOTAL:</t>
  </si>
  <si>
    <t>Overall rating on DTF feasibility</t>
  </si>
  <si>
    <t>Decentralized Treatment Facility (DTF)</t>
  </si>
  <si>
    <t>Is the proposal in line with the goals of Vision 2030 and with the provisions fort sanitation of the Kenya Constitution 2010?</t>
  </si>
  <si>
    <t>A1</t>
  </si>
  <si>
    <t>A2</t>
  </si>
  <si>
    <t>A3</t>
  </si>
  <si>
    <t>A4</t>
  </si>
  <si>
    <t xml:space="preserve">7): </t>
  </si>
  <si>
    <t>Scores given as part of the weighing process: 1, 3 or 5</t>
  </si>
  <si>
    <t>A5</t>
  </si>
  <si>
    <t>A6</t>
  </si>
  <si>
    <t>A7</t>
  </si>
  <si>
    <t>A8</t>
  </si>
  <si>
    <t>A9</t>
  </si>
  <si>
    <r>
      <t>Is the proposal in line with the WSTF's Mandate?</t>
    </r>
    <r>
      <rPr>
        <sz val="9"/>
        <color theme="1"/>
        <rFont val="Calibri"/>
        <family val="2"/>
        <scheme val="minor"/>
      </rPr>
      <t xml:space="preserve"> (8)</t>
    </r>
  </si>
  <si>
    <t xml:space="preserve">8): </t>
  </si>
  <si>
    <t xml:space="preserve"> E &amp; 1,1</t>
  </si>
  <si>
    <t>IMPORTANT: If the answer is "Yes" (i.e. the question can be answered affirmatively) write "1" in the Yes column. If the answer is "Unknown" write 1 in the Unknown column, etc.</t>
  </si>
  <si>
    <r>
      <t xml:space="preserve">The WSP has no history of being issued </t>
    </r>
    <r>
      <rPr>
        <b/>
        <sz val="12"/>
        <color rgb="FFFF0000"/>
        <rFont val="Calibri"/>
        <family val="2"/>
        <scheme val="minor"/>
      </rPr>
      <t>RED FLAGS</t>
    </r>
    <r>
      <rPr>
        <sz val="12"/>
        <color theme="1"/>
        <rFont val="Calibri"/>
        <family val="2"/>
        <scheme val="minor"/>
      </rPr>
      <t xml:space="preserve"> by the WSTF? </t>
    </r>
    <r>
      <rPr>
        <sz val="9"/>
        <color theme="1"/>
        <rFont val="Calibri"/>
        <family val="2"/>
        <scheme val="minor"/>
      </rPr>
      <t>(9)</t>
    </r>
  </si>
  <si>
    <r>
      <t xml:space="preserve">The WSP has no history of being issued </t>
    </r>
    <r>
      <rPr>
        <b/>
        <sz val="12"/>
        <color rgb="FF959200"/>
        <rFont val="Calibri"/>
        <family val="2"/>
        <scheme val="minor"/>
      </rPr>
      <t xml:space="preserve">YELLOW FLAGS </t>
    </r>
    <r>
      <rPr>
        <sz val="12"/>
        <color theme="1"/>
        <rFont val="Calibri"/>
        <family val="2"/>
        <scheme val="minor"/>
      </rPr>
      <t xml:space="preserve">by the WSTF? </t>
    </r>
    <r>
      <rPr>
        <sz val="9"/>
        <color theme="1"/>
        <rFont val="Calibri"/>
        <family val="2"/>
        <scheme val="minor"/>
      </rPr>
      <t>(9)</t>
    </r>
  </si>
  <si>
    <t xml:space="preserve">9): </t>
  </si>
  <si>
    <t>A10</t>
  </si>
  <si>
    <t>A11</t>
  </si>
  <si>
    <t>A12</t>
  </si>
  <si>
    <t>A13</t>
  </si>
  <si>
    <t xml:space="preserve">Projects objectives </t>
  </si>
  <si>
    <t>A14</t>
  </si>
  <si>
    <t>A15</t>
  </si>
  <si>
    <t>A16</t>
  </si>
  <si>
    <t>A17</t>
  </si>
  <si>
    <t>A18</t>
  </si>
  <si>
    <t xml:space="preserve">Overall rating on project linkages </t>
  </si>
  <si>
    <t>Does the proposal indicate how results will meet the differing needs of men and women and other targeted interest groups (e.g. the physically challenged)?</t>
  </si>
  <si>
    <t>(7.)</t>
  </si>
  <si>
    <t>Is the proposal in line with the with the Public Health Act and the Kenya Environmental Sanitation and Hygiene Policy (MoH)?</t>
  </si>
  <si>
    <t xml:space="preserve">Is the proposal in line with WSTF's pro-poor targeting policy? (i.e. does the proposal target the underserved urban poor residing in low income areas?) </t>
  </si>
  <si>
    <t>WR = With reservations; Please explain your reservations in the "Remarks" column</t>
  </si>
  <si>
    <t>In case the answer is "No", please provide sufficient (documented) proof</t>
  </si>
  <si>
    <t>Are the proposed technical options  appropriate for addressing the sanitation and public health challenges in the proposed project area?</t>
  </si>
  <si>
    <t>Does the proposal clearly describe the proposed (technical) works?</t>
  </si>
  <si>
    <t>Is the technology proven and tested within Kenya?</t>
  </si>
  <si>
    <t>To be checked (online?)</t>
  </si>
  <si>
    <t xml:space="preserve">Overall technical feasibility &amp; appropriateness rating </t>
  </si>
  <si>
    <t>B1</t>
  </si>
  <si>
    <t>B2</t>
  </si>
  <si>
    <t>B3</t>
  </si>
  <si>
    <t>B4</t>
  </si>
  <si>
    <t>B5</t>
  </si>
  <si>
    <t>B6</t>
  </si>
  <si>
    <t>B7</t>
  </si>
  <si>
    <t>Is the capacity of the treatment facility sufficient for the population of the project area(s)?</t>
  </si>
  <si>
    <r>
      <t xml:space="preserve">Is there a person with technical expertise in the proposed </t>
    </r>
    <r>
      <rPr>
        <b/>
        <sz val="12"/>
        <color theme="1"/>
        <rFont val="Calibri"/>
        <family val="2"/>
        <scheme val="minor"/>
      </rPr>
      <t>Project Task Team</t>
    </r>
    <r>
      <rPr>
        <sz val="12"/>
        <color theme="1"/>
        <rFont val="Calibri"/>
        <family val="2"/>
        <scheme val="minor"/>
      </rPr>
      <t>?</t>
    </r>
  </si>
  <si>
    <t>B8</t>
  </si>
  <si>
    <t>B9</t>
  </si>
  <si>
    <t>B10</t>
  </si>
  <si>
    <t>B11</t>
  </si>
  <si>
    <t>B12</t>
  </si>
  <si>
    <t>B13</t>
  </si>
  <si>
    <t>Does the Project Task Team have adequate skills and experience?</t>
  </si>
  <si>
    <r>
      <t xml:space="preserve">Overall rating on technical skills &amp; experience of the </t>
    </r>
    <r>
      <rPr>
        <b/>
        <sz val="12"/>
        <color theme="1"/>
        <rFont val="Calibri"/>
        <family val="2"/>
        <scheme val="minor"/>
      </rPr>
      <t>Project Task Team</t>
    </r>
  </si>
  <si>
    <t>B14</t>
  </si>
  <si>
    <t>If own designs are being adopted, are they technically sound, user-friendly and clearly and comprehensively presented?</t>
  </si>
  <si>
    <t>Overall rating of the Project Relevance</t>
  </si>
  <si>
    <t xml:space="preserve">TOTAL: </t>
  </si>
  <si>
    <t>B15</t>
  </si>
  <si>
    <t>B16</t>
  </si>
  <si>
    <t>B17</t>
  </si>
  <si>
    <t>B18</t>
  </si>
  <si>
    <t>B19</t>
  </si>
  <si>
    <t>B20</t>
  </si>
  <si>
    <t>B21</t>
  </si>
  <si>
    <t>B23</t>
  </si>
  <si>
    <t>If not, has it ever been successful elsewhere (outside Kenya) and can that success be replicated in current context and conditions?</t>
  </si>
  <si>
    <t>B24</t>
  </si>
  <si>
    <t>B25</t>
  </si>
  <si>
    <t>Do the proposed works link enable the proposed project to achieve its objectives?</t>
  </si>
  <si>
    <t>Do the proposed works enable the WSP to manage all components of the sanitation value chain?</t>
  </si>
  <si>
    <t>(If the construction of a DTF is being proposed) Has land for construction of the proposed DTF been acquired?</t>
  </si>
  <si>
    <t>(If the construction of a DTF is being proposed) Is the acquired land of appropriate size for the proposed components of the DTF?</t>
  </si>
  <si>
    <t>Has the target group been clearly identified and described?</t>
  </si>
  <si>
    <t>C1</t>
  </si>
  <si>
    <t>C2</t>
  </si>
  <si>
    <t>C3</t>
  </si>
  <si>
    <t>C4</t>
  </si>
  <si>
    <t>C5</t>
  </si>
  <si>
    <t>C6</t>
  </si>
  <si>
    <t>C7</t>
  </si>
  <si>
    <t>C8</t>
  </si>
  <si>
    <t>Does the proposal clearly describe the migration pattern in the project area? (Comment on the pattern)</t>
  </si>
  <si>
    <t>Will local elders in the area be involved in the project?</t>
  </si>
  <si>
    <t>C9</t>
  </si>
  <si>
    <t>C10</t>
  </si>
  <si>
    <t>C11</t>
  </si>
  <si>
    <t>C12</t>
  </si>
  <si>
    <t>C13</t>
  </si>
  <si>
    <t>1.1 &amp; 1.3, F</t>
  </si>
  <si>
    <t>Are the listed project activities fitting for the project area and its population?</t>
  </si>
  <si>
    <t>Will relevant government organizations working in the area be involved in the project?</t>
  </si>
  <si>
    <t>Will relevant NGOs operating in the area be involved in the project?</t>
  </si>
  <si>
    <t>Will relevant CBOs and other local (social) organisations be involved in the project?</t>
  </si>
  <si>
    <t>Are the socio-economic characteristics of the area and its population characteristics (in terms of livelihood strategies, poverty, dwelling ownership, access to resources and services vulnerability and exclusion) clearly described?</t>
  </si>
  <si>
    <t>Does the project take into account local socio-cultural and religious values, norms and practices?</t>
  </si>
  <si>
    <t>C14</t>
  </si>
  <si>
    <t>C15</t>
  </si>
  <si>
    <t>C16</t>
  </si>
  <si>
    <t>C17</t>
  </si>
  <si>
    <t>C18</t>
  </si>
  <si>
    <t>C19</t>
  </si>
  <si>
    <t>C20</t>
  </si>
  <si>
    <t>C21</t>
  </si>
  <si>
    <t>C22</t>
  </si>
  <si>
    <t>C23</t>
  </si>
  <si>
    <t>C24</t>
  </si>
  <si>
    <t>C25</t>
  </si>
  <si>
    <t>C26</t>
  </si>
  <si>
    <t>C27</t>
  </si>
  <si>
    <t>C28</t>
  </si>
  <si>
    <t>C29</t>
  </si>
  <si>
    <t>C30</t>
  </si>
  <si>
    <t>C31</t>
  </si>
  <si>
    <t>C32</t>
  </si>
  <si>
    <t>C33</t>
  </si>
  <si>
    <t>C34</t>
  </si>
  <si>
    <t>Overall rating of legality status of the project area</t>
  </si>
  <si>
    <t>Overall Rating of the Social Feasibility</t>
  </si>
  <si>
    <t>Overall Rating of the Technical Feasibility</t>
  </si>
  <si>
    <t>Does the proposal describe how issues of poverty will be addressed in the project (e.g. using local labour, recycling of waste, re-use of bio-solids, improved health)?</t>
  </si>
  <si>
    <r>
      <t xml:space="preserve">Does the </t>
    </r>
    <r>
      <rPr>
        <u/>
        <sz val="12"/>
        <color indexed="8"/>
        <rFont val="Calibri"/>
        <family val="2"/>
        <scheme val="minor"/>
      </rPr>
      <t>public health situation</t>
    </r>
    <r>
      <rPr>
        <sz val="12"/>
        <color indexed="8"/>
        <rFont val="Calibri"/>
        <family val="2"/>
        <scheme val="minor"/>
      </rPr>
      <t xml:space="preserve"> in the proposed project area(s) give reason for concern? (e.g. outbreaks of cholera have occurred) </t>
    </r>
  </si>
  <si>
    <t>D1</t>
  </si>
  <si>
    <t>D2</t>
  </si>
  <si>
    <t>D3</t>
  </si>
  <si>
    <r>
      <t xml:space="preserve">Are the quantities for materials and other resource requirements </t>
    </r>
    <r>
      <rPr>
        <u/>
        <sz val="12"/>
        <color theme="1"/>
        <rFont val="Calibri"/>
        <family val="2"/>
        <scheme val="minor"/>
      </rPr>
      <t>and their costs</t>
    </r>
    <r>
      <rPr>
        <sz val="12"/>
        <color theme="1"/>
        <rFont val="Calibri"/>
        <family val="2"/>
        <scheme val="minor"/>
      </rPr>
      <t xml:space="preserve"> adequate and realistic?</t>
    </r>
  </si>
  <si>
    <t>D4</t>
  </si>
  <si>
    <t>Overall rating of operation costs</t>
  </si>
  <si>
    <t>Value addition and entrepreneurship</t>
  </si>
  <si>
    <t>Overall rating of value addition &amp; entrepreneurship</t>
  </si>
  <si>
    <t>Analysis of the project materials, activities &amp; costs</t>
  </si>
  <si>
    <t>Overall rating of project material, activities &amp; costs</t>
  </si>
  <si>
    <t>Overall rating of the rationality of the budget</t>
  </si>
  <si>
    <r>
      <t xml:space="preserve">Are the costs of </t>
    </r>
    <r>
      <rPr>
        <u/>
        <sz val="12"/>
        <color theme="1"/>
        <rFont val="Calibri"/>
        <family val="2"/>
        <scheme val="minor"/>
      </rPr>
      <t>community-based activiti</t>
    </r>
    <r>
      <rPr>
        <sz val="12"/>
        <color theme="1"/>
        <rFont val="Calibri"/>
        <family val="2"/>
        <scheme val="minor"/>
      </rPr>
      <t>es (</t>
    </r>
    <r>
      <rPr>
        <sz val="11"/>
        <color theme="1"/>
        <rFont val="Calibri"/>
        <family val="2"/>
        <scheme val="minor"/>
      </rPr>
      <t>awareness creation, social marketing, etc.</t>
    </r>
    <r>
      <rPr>
        <sz val="12"/>
        <color theme="1"/>
        <rFont val="Calibri"/>
        <family val="2"/>
        <scheme val="minor"/>
      </rPr>
      <t xml:space="preserve">) and other </t>
    </r>
    <r>
      <rPr>
        <u/>
        <sz val="12"/>
        <color theme="1"/>
        <rFont val="Calibri"/>
        <family val="2"/>
        <scheme val="minor"/>
      </rPr>
      <t>accompanying measures</t>
    </r>
    <r>
      <rPr>
        <sz val="12"/>
        <color theme="1"/>
        <rFont val="Calibri"/>
        <family val="2"/>
        <scheme val="minor"/>
      </rPr>
      <t xml:space="preserve"> adequate &amp; realistic?</t>
    </r>
  </si>
  <si>
    <t>D5</t>
  </si>
  <si>
    <t>D6</t>
  </si>
  <si>
    <t>D7</t>
  </si>
  <si>
    <t>D8</t>
  </si>
  <si>
    <t>D9</t>
  </si>
  <si>
    <t>D10</t>
  </si>
  <si>
    <t>D11</t>
  </si>
  <si>
    <t>D12</t>
  </si>
  <si>
    <t>D13</t>
  </si>
  <si>
    <t>D14</t>
  </si>
  <si>
    <t>D15</t>
  </si>
  <si>
    <t>D16</t>
  </si>
  <si>
    <t>D17</t>
  </si>
  <si>
    <t>D18</t>
  </si>
  <si>
    <t>D19</t>
  </si>
  <si>
    <t>D20</t>
  </si>
  <si>
    <t>D21</t>
  </si>
  <si>
    <t>D22</t>
  </si>
  <si>
    <t>D23</t>
  </si>
  <si>
    <t>D24</t>
  </si>
  <si>
    <t>D25</t>
  </si>
  <si>
    <t>D26</t>
  </si>
  <si>
    <t>D27</t>
  </si>
  <si>
    <t>Overall rating of the Financial Feasibility</t>
  </si>
  <si>
    <t>The proposed project is not likely to have any negative impact on environmentally sensitive or important areas?</t>
  </si>
  <si>
    <t>Have appropriate technologies (guidelines) been proposed?</t>
  </si>
  <si>
    <t>Have the environmental and social risks been assessed and addressed (in the proposal)?</t>
  </si>
  <si>
    <t>E1</t>
  </si>
  <si>
    <t>E2</t>
  </si>
  <si>
    <t>E3</t>
  </si>
  <si>
    <t>E4</t>
  </si>
  <si>
    <t>E5</t>
  </si>
  <si>
    <t>E6</t>
  </si>
  <si>
    <t>E7</t>
  </si>
  <si>
    <t>E8</t>
  </si>
  <si>
    <t>E9</t>
  </si>
  <si>
    <t>E10</t>
  </si>
  <si>
    <t>E11</t>
  </si>
  <si>
    <t>E12</t>
  </si>
  <si>
    <t>E13</t>
  </si>
  <si>
    <t>Overall rating of project setting</t>
  </si>
  <si>
    <t>Overall rating of impact identification</t>
  </si>
  <si>
    <t>Overall rating of mitigation measures</t>
  </si>
  <si>
    <t xml:space="preserve">Overall rating of the environmental compliance of the project </t>
  </si>
  <si>
    <r>
      <t>Will the project seek NEMA's approval for key project components (e.g. DTFs) and/or has the current infrastructure to be used by the project been approved by NEMA? (i.e. after an EIA)</t>
    </r>
    <r>
      <rPr>
        <sz val="10"/>
        <color theme="1"/>
        <rFont val="Calibri"/>
        <family val="2"/>
        <scheme val="minor"/>
      </rPr>
      <t>(*)</t>
    </r>
  </si>
  <si>
    <t>EIA = Environmental Impact Assessment</t>
  </si>
  <si>
    <t>Are the proposed infrastructures within or near  area?</t>
  </si>
  <si>
    <t>Does your WSP have a functional sludge treatment facility that can accommodate the additional sludge generated from the proposed new toilets??</t>
  </si>
  <si>
    <t>Overall rating of existing infrastructure of the WSP</t>
  </si>
  <si>
    <t>Is there confidence that there is ability and willingness among users of treatment facilities (e.g. Sanitation Teams &amp; customers buying fertiliser) to pay the proposed charges?</t>
  </si>
  <si>
    <t>F1</t>
  </si>
  <si>
    <t>F2</t>
  </si>
  <si>
    <t>F3</t>
  </si>
  <si>
    <t>F4</t>
  </si>
  <si>
    <t>F5</t>
  </si>
  <si>
    <t>F6</t>
  </si>
  <si>
    <t>F7</t>
  </si>
  <si>
    <t>F8</t>
  </si>
  <si>
    <t>F9</t>
  </si>
  <si>
    <t>F10</t>
  </si>
  <si>
    <t>F11</t>
  </si>
  <si>
    <t>F12</t>
  </si>
  <si>
    <t>F13</t>
  </si>
  <si>
    <t>F14</t>
  </si>
  <si>
    <t>F15</t>
  </si>
  <si>
    <t>F16</t>
  </si>
  <si>
    <t>F17</t>
  </si>
  <si>
    <t>F18</t>
  </si>
  <si>
    <t>F19</t>
  </si>
  <si>
    <t>F20</t>
  </si>
  <si>
    <t>F21</t>
  </si>
  <si>
    <t>Overall rating of the Operation and Maintenance within the WSP</t>
  </si>
  <si>
    <t>Does the WSP have a pro-poor policy or strategy?</t>
  </si>
  <si>
    <t>G1</t>
  </si>
  <si>
    <t>G2</t>
  </si>
  <si>
    <t>G3</t>
  </si>
  <si>
    <t>G4</t>
  </si>
  <si>
    <t>G5</t>
  </si>
  <si>
    <t>Overall rating of the WSP governance</t>
  </si>
  <si>
    <t>Overall rating of the WSP preparedness</t>
  </si>
  <si>
    <t>5.1 (7, 11)</t>
  </si>
  <si>
    <t>G6</t>
  </si>
  <si>
    <t>G7</t>
  </si>
  <si>
    <t>G8</t>
  </si>
  <si>
    <t>G9</t>
  </si>
  <si>
    <t>G10</t>
  </si>
  <si>
    <t>G11</t>
  </si>
  <si>
    <t>G12</t>
  </si>
  <si>
    <t>G13</t>
  </si>
  <si>
    <t>Overall rating of the project's Sustainbility &amp; Impact</t>
  </si>
  <si>
    <t>Sustainability &amp; Impact, see next also page &gt;&gt;</t>
  </si>
  <si>
    <t>H1</t>
  </si>
  <si>
    <t>H2</t>
  </si>
  <si>
    <t>H3</t>
  </si>
  <si>
    <t>H4</t>
  </si>
  <si>
    <t>H5</t>
  </si>
  <si>
    <t>H6</t>
  </si>
  <si>
    <r>
      <t xml:space="preserve">Do indicators (past history, etc.) suggest that the WSP </t>
    </r>
    <r>
      <rPr>
        <u/>
        <sz val="12"/>
        <color theme="1"/>
        <rFont val="Calibri"/>
        <family val="2"/>
        <scheme val="minor"/>
      </rPr>
      <t xml:space="preserve">can </t>
    </r>
    <r>
      <rPr>
        <sz val="12"/>
        <color theme="1"/>
        <rFont val="Calibri"/>
        <family val="2"/>
        <scheme val="minor"/>
      </rPr>
      <t xml:space="preserve">and </t>
    </r>
    <r>
      <rPr>
        <u/>
        <sz val="12"/>
        <color theme="1"/>
        <rFont val="Calibri"/>
        <family val="2"/>
        <scheme val="minor"/>
      </rPr>
      <t>will</t>
    </r>
    <r>
      <rPr>
        <sz val="12"/>
        <color theme="1"/>
        <rFont val="Calibri"/>
        <family val="2"/>
        <scheme val="minor"/>
      </rPr>
      <t xml:space="preserve"> maintain the facilities adequately?</t>
    </r>
  </si>
  <si>
    <t>Overall rating of WSP's capacity to operate the project</t>
  </si>
  <si>
    <t>Capacity to operate the project</t>
  </si>
  <si>
    <t>H7</t>
  </si>
  <si>
    <t>H8</t>
  </si>
  <si>
    <t>H9</t>
  </si>
  <si>
    <t>H10</t>
  </si>
  <si>
    <t>H11</t>
  </si>
  <si>
    <r>
      <t xml:space="preserve">Does the County has a development </t>
    </r>
    <r>
      <rPr>
        <u/>
        <sz val="12"/>
        <rFont val="Calibri"/>
        <family val="2"/>
        <scheme val="minor"/>
      </rPr>
      <t>master plan</t>
    </r>
    <r>
      <rPr>
        <sz val="12"/>
        <rFont val="Calibri"/>
        <family val="2"/>
        <scheme val="minor"/>
      </rPr>
      <t xml:space="preserve"> for the County (town)?</t>
    </r>
  </si>
  <si>
    <t>H12</t>
  </si>
  <si>
    <t>H13</t>
  </si>
  <si>
    <t>H14</t>
  </si>
  <si>
    <t>H15</t>
  </si>
  <si>
    <t>H16</t>
  </si>
  <si>
    <t>H17</t>
  </si>
  <si>
    <t>H18</t>
  </si>
  <si>
    <t>H19</t>
  </si>
  <si>
    <t>H20</t>
  </si>
  <si>
    <t>Overall rating of the sustainability of the project</t>
  </si>
  <si>
    <t xml:space="preserve">Overall rating of knowledge building </t>
  </si>
  <si>
    <t>Remarks:</t>
  </si>
  <si>
    <t>Daily units (e.g. 20-litre containers, toilet visits) (expected sales)</t>
  </si>
  <si>
    <t>Projected revenue received from DTF Operators:</t>
  </si>
  <si>
    <t>Projected other costs WSP (maintenance, supervision) (sanitation):</t>
  </si>
  <si>
    <r>
      <t xml:space="preserve">Does the project envisage creation of employment and service provision at the community level? (e.g. Sanitation Teams) </t>
    </r>
    <r>
      <rPr>
        <sz val="10"/>
        <rFont val="Calibri"/>
        <family val="2"/>
        <scheme val="minor"/>
      </rPr>
      <t>(*)</t>
    </r>
  </si>
  <si>
    <t xml:space="preserve">"Sanitation Teams" are trained by the project and provide emptying and transportation services to the users of UDDTs </t>
  </si>
  <si>
    <t>Do the results (the planned infrastructure &amp; services of the project) meet the sanitation needs of the target population?</t>
  </si>
  <si>
    <t>A19</t>
  </si>
  <si>
    <r>
      <t xml:space="preserve">Does the proposal clearly shows </t>
    </r>
    <r>
      <rPr>
        <b/>
        <sz val="12"/>
        <color theme="1"/>
        <rFont val="Calibri"/>
        <family val="2"/>
        <scheme val="minor"/>
      </rPr>
      <t>what</t>
    </r>
    <r>
      <rPr>
        <sz val="12"/>
        <color theme="1"/>
        <rFont val="Calibri"/>
        <family val="2"/>
        <scheme val="minor"/>
      </rPr>
      <t xml:space="preserve"> will be done? (what constitutes the project)</t>
    </r>
    <r>
      <rPr>
        <sz val="9"/>
        <color theme="1"/>
        <rFont val="Calibri"/>
        <family val="2"/>
        <scheme val="minor"/>
      </rPr>
      <t xml:space="preserve"> (2)</t>
    </r>
  </si>
  <si>
    <r>
      <t xml:space="preserve">Does the proposal clearly shows </t>
    </r>
    <r>
      <rPr>
        <b/>
        <sz val="12"/>
        <color theme="1"/>
        <rFont val="Calibri"/>
        <family val="2"/>
        <scheme val="minor"/>
      </rPr>
      <t>how</t>
    </r>
    <r>
      <rPr>
        <sz val="12"/>
        <color theme="1"/>
        <rFont val="Calibri"/>
        <family val="2"/>
        <scheme val="minor"/>
      </rPr>
      <t xml:space="preserve"> it will be done? (implementation plan) </t>
    </r>
    <r>
      <rPr>
        <sz val="9"/>
        <color theme="1"/>
        <rFont val="Calibri"/>
        <family val="2"/>
        <scheme val="minor"/>
      </rPr>
      <t>(3)</t>
    </r>
  </si>
  <si>
    <r>
      <t xml:space="preserve">Does the proposal clearly shows </t>
    </r>
    <r>
      <rPr>
        <b/>
        <sz val="12"/>
        <color theme="1"/>
        <rFont val="Calibri"/>
        <family val="2"/>
        <scheme val="minor"/>
      </rPr>
      <t>where</t>
    </r>
    <r>
      <rPr>
        <sz val="12"/>
        <color theme="1"/>
        <rFont val="Calibri"/>
        <family val="2"/>
        <scheme val="minor"/>
      </rPr>
      <t xml:space="preserve"> it will be done? (project areas)</t>
    </r>
    <r>
      <rPr>
        <sz val="9"/>
        <color theme="1"/>
        <rFont val="Calibri"/>
        <family val="2"/>
        <scheme val="minor"/>
      </rPr>
      <t>(3)</t>
    </r>
  </si>
  <si>
    <r>
      <t xml:space="preserve">Does the proposal clearly shows </t>
    </r>
    <r>
      <rPr>
        <b/>
        <sz val="12"/>
        <color theme="1"/>
        <rFont val="Calibri"/>
        <family val="2"/>
        <scheme val="minor"/>
      </rPr>
      <t>who</t>
    </r>
    <r>
      <rPr>
        <sz val="12"/>
        <color theme="1"/>
        <rFont val="Calibri"/>
        <family val="2"/>
        <scheme val="minor"/>
      </rPr>
      <t xml:space="preserve"> will implement the project? (Project Task Team, WSP staff, other stakeholders) </t>
    </r>
    <r>
      <rPr>
        <sz val="9"/>
        <color theme="1"/>
        <rFont val="Calibri"/>
        <family val="2"/>
        <scheme val="minor"/>
      </rPr>
      <t>(3)</t>
    </r>
  </si>
  <si>
    <t>Does the project proposal adequately describe the sustainable benefits for the target population?</t>
  </si>
  <si>
    <t>Is there an existing sewer network in proposed project area?</t>
  </si>
  <si>
    <r>
      <t xml:space="preserve">Are any necessary technical drawings and BoQs to accompany the </t>
    </r>
    <r>
      <rPr>
        <u/>
        <sz val="12"/>
        <rFont val="Calibri"/>
        <family val="2"/>
        <scheme val="minor"/>
      </rPr>
      <t>additional work</t>
    </r>
    <r>
      <rPr>
        <sz val="12"/>
        <rFont val="Calibri"/>
        <family val="2"/>
        <scheme val="minor"/>
      </rPr>
      <t>s provided?</t>
    </r>
  </si>
  <si>
    <t>(If the construction of a DTF is being proposed) Is the distance from the proposed DTF to the project area 5 kilometres or less?</t>
  </si>
  <si>
    <t xml:space="preserve"> DTF = Decentralised Treatment Facility</t>
  </si>
  <si>
    <t>Does the socio-economic situation in the area suits the UBSUP/SafiSan project?</t>
  </si>
  <si>
    <t>Is the target population poor (when considering poverty at community, household and individual level)?</t>
  </si>
  <si>
    <t>Is this proposed project likely to be demand-driven?</t>
  </si>
  <si>
    <r>
      <t xml:space="preserve">Do households, landlords landladies (etc.) appear to be </t>
    </r>
    <r>
      <rPr>
        <u/>
        <sz val="12"/>
        <color theme="1"/>
        <rFont val="Calibri"/>
        <family val="2"/>
        <scheme val="minor"/>
      </rPr>
      <t>willing and able</t>
    </r>
    <r>
      <rPr>
        <sz val="12"/>
        <color theme="1"/>
        <rFont val="Calibri"/>
        <family val="2"/>
        <scheme val="minor"/>
      </rPr>
      <t xml:space="preserve"> to pay for better sanitation (SafiSan toilets and/or sewer connection charges (in case the area is connected to the sewer)?</t>
    </r>
  </si>
  <si>
    <r>
      <t xml:space="preserve">Are the residents </t>
    </r>
    <r>
      <rPr>
        <u/>
        <sz val="12"/>
        <color theme="1"/>
        <rFont val="Calibri"/>
        <family val="2"/>
        <scheme val="minor"/>
      </rPr>
      <t>willing and able</t>
    </r>
    <r>
      <rPr>
        <sz val="12"/>
        <color theme="1"/>
        <rFont val="Calibri"/>
        <family val="2"/>
        <scheme val="minor"/>
      </rPr>
      <t xml:space="preserve"> to pay for the proposed emptying services and or  the monthly sewer charges?</t>
    </r>
  </si>
  <si>
    <r>
      <t xml:space="preserve">Does the project clearly illustrate a complete </t>
    </r>
    <r>
      <rPr>
        <u/>
        <sz val="12"/>
        <rFont val="Calibri"/>
        <family val="2"/>
        <scheme val="minor"/>
      </rPr>
      <t>sanitation value chain</t>
    </r>
    <r>
      <rPr>
        <sz val="12"/>
        <rFont val="Calibri"/>
        <family val="2"/>
        <scheme val="minor"/>
      </rPr>
      <t>?</t>
    </r>
  </si>
  <si>
    <r>
      <t xml:space="preserve">Are the </t>
    </r>
    <r>
      <rPr>
        <u/>
        <sz val="12"/>
        <color indexed="8"/>
        <rFont val="Calibri"/>
        <family val="2"/>
      </rPr>
      <t>labour cost</t>
    </r>
    <r>
      <rPr>
        <sz val="12"/>
        <color indexed="8"/>
        <rFont val="Calibri"/>
        <family val="2"/>
      </rPr>
      <t xml:space="preserve"> sheets for all the primary works complete?</t>
    </r>
  </si>
  <si>
    <t>Are costs within allowable parameters for the above? (If not show issues in 'Remarks').</t>
  </si>
  <si>
    <r>
      <t>Is the</t>
    </r>
    <r>
      <rPr>
        <u/>
        <sz val="12"/>
        <color indexed="8"/>
        <rFont val="Calibri"/>
        <family val="2"/>
      </rPr>
      <t xml:space="preserve"> labour cost</t>
    </r>
    <r>
      <rPr>
        <sz val="12"/>
        <color indexed="8"/>
        <rFont val="Calibri"/>
        <family val="2"/>
      </rPr>
      <t xml:space="preserve"> </t>
    </r>
    <r>
      <rPr>
        <b/>
        <sz val="12"/>
        <color indexed="8"/>
        <rFont val="Calibri"/>
        <family val="2"/>
      </rPr>
      <t>5-25%</t>
    </r>
    <r>
      <rPr>
        <sz val="12"/>
        <color indexed="8"/>
        <rFont val="Calibri"/>
        <family val="2"/>
      </rPr>
      <t xml:space="preserve"> of </t>
    </r>
    <r>
      <rPr>
        <u/>
        <sz val="12"/>
        <color indexed="8"/>
        <rFont val="Calibri"/>
        <family val="2"/>
      </rPr>
      <t>materials cost</t>
    </r>
    <r>
      <rPr>
        <sz val="12"/>
        <color indexed="8"/>
        <rFont val="Calibri"/>
        <family val="2"/>
      </rPr>
      <t>? (If not indicate the % under 'Remarks')</t>
    </r>
  </si>
  <si>
    <r>
      <t xml:space="preserve">Have explanations been given for any </t>
    </r>
    <r>
      <rPr>
        <u/>
        <sz val="12"/>
        <color indexed="8"/>
        <rFont val="Calibri"/>
        <family val="2"/>
      </rPr>
      <t>incidental costs or purchases</t>
    </r>
    <r>
      <rPr>
        <sz val="12"/>
        <color indexed="8"/>
        <rFont val="Calibri"/>
        <family val="2"/>
      </rPr>
      <t xml:space="preserve"> and is there sufficient j</t>
    </r>
    <r>
      <rPr>
        <u/>
        <sz val="12"/>
        <color indexed="8"/>
        <rFont val="Calibri"/>
        <family val="2"/>
      </rPr>
      <t>ustification</t>
    </r>
    <r>
      <rPr>
        <sz val="12"/>
        <color indexed="8"/>
        <rFont val="Calibri"/>
        <family val="2"/>
      </rPr>
      <t xml:space="preserve"> for these to be financed?</t>
    </r>
  </si>
  <si>
    <t xml:space="preserve">The mandate of the WSTF is presented in a separate document  (File: "Mandate of the WSTF") </t>
  </si>
  <si>
    <r>
      <t>Are the</t>
    </r>
    <r>
      <rPr>
        <u/>
        <sz val="12"/>
        <color indexed="8"/>
        <rFont val="Calibri"/>
        <family val="2"/>
      </rPr>
      <t xml:space="preserve"> allowance rates</t>
    </r>
    <r>
      <rPr>
        <sz val="12"/>
        <color indexed="8"/>
        <rFont val="Calibri"/>
        <family val="2"/>
      </rPr>
      <t xml:space="preserve"> acceptable and realistic? (</t>
    </r>
    <r>
      <rPr>
        <i/>
        <sz val="12"/>
        <color indexed="8"/>
        <rFont val="Calibri"/>
        <family val="2"/>
      </rPr>
      <t xml:space="preserve">Please </t>
    </r>
    <r>
      <rPr>
        <sz val="12"/>
        <color indexed="8"/>
        <rFont val="Calibri"/>
        <family val="2"/>
      </rPr>
      <t>c</t>
    </r>
    <r>
      <rPr>
        <i/>
        <sz val="12"/>
        <color indexed="8"/>
        <rFont val="Calibri"/>
        <family val="2"/>
      </rPr>
      <t>heck GoK recommended rates</t>
    </r>
    <r>
      <rPr>
        <sz val="12"/>
        <color indexed="8"/>
        <rFont val="Calibri"/>
        <family val="2"/>
      </rPr>
      <t>)</t>
    </r>
  </si>
  <si>
    <r>
      <t xml:space="preserve">Have potential environmental risks </t>
    </r>
    <r>
      <rPr>
        <u/>
        <sz val="12"/>
        <color theme="1"/>
        <rFont val="Calibri"/>
        <family val="2"/>
        <scheme val="minor"/>
      </rPr>
      <t>in the project area</t>
    </r>
    <r>
      <rPr>
        <sz val="12"/>
        <color theme="1"/>
        <rFont val="Calibri"/>
        <family val="2"/>
        <scheme val="minor"/>
      </rPr>
      <t xml:space="preserve"> been identified and considered?</t>
    </r>
  </si>
  <si>
    <r>
      <t xml:space="preserve">Have potential environmental risks </t>
    </r>
    <r>
      <rPr>
        <u/>
        <sz val="12"/>
        <color theme="1"/>
        <rFont val="Calibri"/>
        <family val="2"/>
        <scheme val="minor"/>
      </rPr>
      <t>outside</t>
    </r>
    <r>
      <rPr>
        <sz val="12"/>
        <color theme="1"/>
        <rFont val="Calibri"/>
        <family val="2"/>
        <scheme val="minor"/>
      </rPr>
      <t xml:space="preserve"> the project area been identified and considered?</t>
    </r>
  </si>
  <si>
    <t>The proposed project infrastrcuture does not have a negative impact upon its immediate environment? (Tick "Yes" if it does not)</t>
  </si>
  <si>
    <r>
      <t xml:space="preserve">Have the </t>
    </r>
    <r>
      <rPr>
        <u/>
        <sz val="12"/>
        <color theme="1"/>
        <rFont val="Calibri"/>
        <family val="2"/>
        <scheme val="minor"/>
      </rPr>
      <t>beneficial</t>
    </r>
    <r>
      <rPr>
        <sz val="12"/>
        <color theme="1"/>
        <rFont val="Calibri"/>
        <family val="2"/>
        <scheme val="minor"/>
      </rPr>
      <t xml:space="preserve"> and </t>
    </r>
    <r>
      <rPr>
        <u/>
        <sz val="12"/>
        <color theme="1"/>
        <rFont val="Calibri"/>
        <family val="2"/>
        <scheme val="minor"/>
      </rPr>
      <t>adverse</t>
    </r>
    <r>
      <rPr>
        <sz val="12"/>
        <color theme="1"/>
        <rFont val="Calibri"/>
        <family val="2"/>
        <scheme val="minor"/>
      </rPr>
      <t xml:space="preserve"> environmental effects been considered by the project objectives, budget and activities?</t>
    </r>
  </si>
  <si>
    <t>Are existing sanitation infrastructures included in the annual maintenance plans of the WSP?</t>
  </si>
  <si>
    <t>Are there any maintenance works that have been undertaken in the last two (2) years?</t>
  </si>
  <si>
    <t>Does the WSP have a functional exhauster?</t>
  </si>
  <si>
    <t xml:space="preserve">If no, are there privately owned exhausters operating in the service area of the WSP? </t>
  </si>
  <si>
    <t>Can the available exhausting systems accommodate the  additional emptying needs by the proposed SafiSan toilets?</t>
  </si>
  <si>
    <t xml:space="preserve">The WSP and its existing sanitation operations </t>
  </si>
  <si>
    <t>Overall rating of the sanitation operations of the WSP</t>
  </si>
  <si>
    <t>(If the WSP has a non-functional waste water treatment facility) Are there plans to upgrade this facility or can it be up-graded for use by the proposed project?</t>
  </si>
  <si>
    <r>
      <t xml:space="preserve">Does the type of treatment facility proposed guarantee </t>
    </r>
    <r>
      <rPr>
        <u/>
        <sz val="12"/>
        <rFont val="Calibri"/>
        <family val="2"/>
        <scheme val="minor"/>
      </rPr>
      <t>sustainable sludge management</t>
    </r>
    <r>
      <rPr>
        <sz val="12"/>
        <rFont val="Calibri"/>
        <family val="2"/>
        <scheme val="minor"/>
      </rPr>
      <t>?</t>
    </r>
  </si>
  <si>
    <t>Are the criteria for recruiting (DTF) Operators clear and acceptable?</t>
  </si>
  <si>
    <t>Is there a clear plan for the operation (including supervision &amp; monitoring) of the treatment (e.g. DTF) operations by the WSP?</t>
  </si>
  <si>
    <r>
      <t xml:space="preserve">Is the WSP </t>
    </r>
    <r>
      <rPr>
        <u/>
        <sz val="12"/>
        <rFont val="Calibri"/>
        <family val="2"/>
        <scheme val="minor"/>
      </rPr>
      <t>willing and able</t>
    </r>
    <r>
      <rPr>
        <sz val="12"/>
        <rFont val="Calibri"/>
        <family val="2"/>
        <scheme val="minor"/>
      </rPr>
      <t xml:space="preserve"> to pay the Sanitation Teams for delivering sludge to the treatment facility(-ies)? </t>
    </r>
  </si>
  <si>
    <t>The sector Regulator (WASREB) does not have any outstanding issues with the WSP that indicate it is a risk to entrust it  to sustain the planned services? (Write "Yes" if there are no issues)</t>
  </si>
  <si>
    <r>
      <t>Are all senior manager positions filled? (</t>
    </r>
    <r>
      <rPr>
        <i/>
        <sz val="12"/>
        <color theme="1"/>
        <rFont val="Calibri"/>
        <family val="2"/>
        <scheme val="minor"/>
      </rPr>
      <t xml:space="preserve">If not, </t>
    </r>
    <r>
      <rPr>
        <sz val="12"/>
        <color theme="1"/>
        <rFont val="Calibri"/>
        <family val="2"/>
        <scheme val="minor"/>
      </rPr>
      <t xml:space="preserve"> </t>
    </r>
    <r>
      <rPr>
        <i/>
        <sz val="12"/>
        <color theme="1"/>
        <rFont val="Calibri"/>
        <family val="2"/>
        <scheme val="minor"/>
      </rPr>
      <t>what are the reasons for the vacancies?</t>
    </r>
    <r>
      <rPr>
        <sz val="12"/>
        <color theme="1"/>
        <rFont val="Calibri"/>
        <family val="2"/>
        <scheme val="minor"/>
      </rPr>
      <t xml:space="preserve">) </t>
    </r>
  </si>
  <si>
    <t>Is the WSP (company) staff to be involved in the project appropriate and with adequate authority?</t>
  </si>
  <si>
    <t>Does the WSP have an existing low-income unit (or sanitation unit)?</t>
  </si>
  <si>
    <t xml:space="preserve">Does the WSP have the necessary, tools, equipment, vehicles, office equipment and other non-human resources to implement the project? </t>
  </si>
  <si>
    <r>
      <t>There is not any  known history of management inadequacy of malpractice (corruption)? (</t>
    </r>
    <r>
      <rPr>
        <i/>
        <sz val="12"/>
        <color theme="1"/>
        <rFont val="Calibri"/>
        <family val="2"/>
        <scheme val="minor"/>
      </rPr>
      <t xml:space="preserve">If yes, </t>
    </r>
    <r>
      <rPr>
        <sz val="12"/>
        <color theme="1"/>
        <rFont val="Calibri"/>
        <family val="2"/>
        <scheme val="minor"/>
      </rPr>
      <t xml:space="preserve"> what has been done to rectify the situation?)</t>
    </r>
  </si>
  <si>
    <t>5.1 (9), 5.4 (8)</t>
  </si>
  <si>
    <t xml:space="preserve">Risk management and (area) development plans </t>
  </si>
  <si>
    <t>Overall rating of risk management &amp; development plans</t>
  </si>
  <si>
    <t>Is there sufficient potential for utilisation of  the proposed DTF?</t>
  </si>
  <si>
    <t>Is there an existing County physical plans for the project area?</t>
  </si>
  <si>
    <t>A</t>
  </si>
  <si>
    <t>B</t>
  </si>
  <si>
    <t>C</t>
  </si>
  <si>
    <t>D</t>
  </si>
  <si>
    <t>E</t>
  </si>
  <si>
    <t>F</t>
  </si>
  <si>
    <t>G</t>
  </si>
  <si>
    <t>H</t>
  </si>
  <si>
    <t>Explain "With reservations" &amp; "Unknown"</t>
  </si>
  <si>
    <t>Introduction to the Detailed Appraisal Tool for SafiSan Projects</t>
  </si>
  <si>
    <t>DS</t>
  </si>
  <si>
    <r>
      <t xml:space="preserve">Follow-up actions </t>
    </r>
    <r>
      <rPr>
        <b/>
        <sz val="9"/>
        <color theme="1"/>
        <rFont val="Calibri"/>
        <family val="2"/>
        <scheme val="minor"/>
      </rPr>
      <t>(*)</t>
    </r>
  </si>
  <si>
    <t>&gt;&gt;</t>
  </si>
  <si>
    <t>Water Sector Trust Fund</t>
  </si>
  <si>
    <t>Is the proposal in line with the Water Act and the sanitation and existing hygiene policy? (MWI)</t>
  </si>
  <si>
    <t xml:space="preserve">WSP = Water Service Provider; WSB = Water Services Board; AF = Application Form; MWI = Ministry of Water and Irrigation; MoH = Ministry of Health; DS = Desk Screening (phase)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</si>
</sst>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58">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2"/>
      <color theme="1"/>
      <name val="Calibri"/>
      <family val="2"/>
      <scheme val="minor"/>
    </font>
    <font>
      <b/>
      <sz val="12"/>
      <color theme="1"/>
      <name val="Calibri"/>
      <family val="2"/>
      <scheme val="minor"/>
    </font>
    <font>
      <sz val="11.5"/>
      <color theme="1"/>
      <name val="Helvetica"/>
      <family val="2"/>
    </font>
    <font>
      <sz val="10.5"/>
      <color theme="1"/>
      <name val="Helvetica"/>
      <family val="2"/>
    </font>
    <font>
      <sz val="9.5"/>
      <color theme="1"/>
      <name val="TTE3226308t00"/>
    </font>
    <font>
      <b/>
      <sz val="9.5"/>
      <color theme="1"/>
      <name val="TTE31FD490t00"/>
    </font>
    <font>
      <sz val="10"/>
      <color rgb="FF000000"/>
      <name val="Times New Roman"/>
      <family val="1"/>
    </font>
    <font>
      <sz val="10"/>
      <color theme="1"/>
      <name val="Arial"/>
      <family val="2"/>
    </font>
    <font>
      <u/>
      <sz val="12"/>
      <color indexed="8"/>
      <name val="Calibri"/>
      <family val="2"/>
    </font>
    <font>
      <sz val="12"/>
      <color indexed="8"/>
      <name val="Calibri"/>
      <family val="2"/>
    </font>
    <font>
      <b/>
      <sz val="12"/>
      <color indexed="8"/>
      <name val="Calibri"/>
      <family val="2"/>
    </font>
    <font>
      <sz val="12"/>
      <name val="Calibri"/>
      <family val="2"/>
      <scheme val="minor"/>
    </font>
    <font>
      <b/>
      <sz val="14"/>
      <color theme="1"/>
      <name val="Calibri"/>
      <family val="2"/>
      <scheme val="minor"/>
    </font>
    <font>
      <b/>
      <sz val="12"/>
      <color rgb="FF000000"/>
      <name val="Calibri"/>
      <family val="2"/>
    </font>
    <font>
      <sz val="11"/>
      <color rgb="FF000000"/>
      <name val="Calibri"/>
      <family val="2"/>
    </font>
    <font>
      <sz val="9"/>
      <color rgb="FF000000"/>
      <name val="Calibri"/>
      <family val="2"/>
    </font>
    <font>
      <sz val="8"/>
      <color rgb="FF000000"/>
      <name val="Calibri"/>
      <family val="2"/>
    </font>
    <font>
      <sz val="10"/>
      <color rgb="FF000000"/>
      <name val="Calibri"/>
      <family val="2"/>
    </font>
    <font>
      <sz val="10"/>
      <color theme="1"/>
      <name val="Calibri"/>
      <family val="2"/>
      <scheme val="minor"/>
    </font>
    <font>
      <sz val="11"/>
      <name val="Calibri"/>
      <family val="2"/>
      <scheme val="minor"/>
    </font>
    <font>
      <sz val="22"/>
      <color theme="1"/>
      <name val="Calibri"/>
      <family val="2"/>
      <scheme val="minor"/>
    </font>
    <font>
      <b/>
      <sz val="11"/>
      <name val="Calibri"/>
      <family val="2"/>
      <scheme val="minor"/>
    </font>
    <font>
      <sz val="14"/>
      <color theme="1"/>
      <name val="Calibri"/>
      <family val="2"/>
      <scheme val="minor"/>
    </font>
    <font>
      <sz val="18"/>
      <color theme="1"/>
      <name val="Calibri"/>
      <family val="2"/>
      <scheme val="minor"/>
    </font>
    <font>
      <sz val="9"/>
      <color theme="1"/>
      <name val="Calibri"/>
      <family val="2"/>
      <scheme val="minor"/>
    </font>
    <font>
      <b/>
      <sz val="12"/>
      <name val="Calibri"/>
      <family val="2"/>
      <scheme val="minor"/>
    </font>
    <font>
      <u/>
      <sz val="12"/>
      <name val="Calibri"/>
      <family val="2"/>
      <scheme val="minor"/>
    </font>
    <font>
      <b/>
      <i/>
      <sz val="12"/>
      <color theme="1"/>
      <name val="Calibri"/>
      <family val="2"/>
      <scheme val="minor"/>
    </font>
    <font>
      <b/>
      <i/>
      <sz val="14"/>
      <color theme="1"/>
      <name val="Calibri"/>
      <family val="2"/>
      <scheme val="minor"/>
    </font>
    <font>
      <b/>
      <i/>
      <sz val="8"/>
      <color theme="1"/>
      <name val="Calibri"/>
      <family val="2"/>
      <scheme val="minor"/>
    </font>
    <font>
      <b/>
      <sz val="8"/>
      <color theme="1"/>
      <name val="Calibri"/>
      <family val="2"/>
      <scheme val="minor"/>
    </font>
    <font>
      <u/>
      <sz val="12"/>
      <color indexed="8"/>
      <name val="Calibri"/>
      <family val="2"/>
      <scheme val="minor"/>
    </font>
    <font>
      <sz val="12"/>
      <color indexed="8"/>
      <name val="Calibri"/>
      <family val="2"/>
      <scheme val="minor"/>
    </font>
    <font>
      <b/>
      <sz val="12"/>
      <color indexed="8"/>
      <name val="Calibri"/>
      <family val="2"/>
      <scheme val="minor"/>
    </font>
    <font>
      <i/>
      <sz val="12"/>
      <color theme="1"/>
      <name val="Calibri"/>
      <family val="2"/>
      <scheme val="minor"/>
    </font>
    <font>
      <b/>
      <sz val="10"/>
      <color theme="1"/>
      <name val="Calibri"/>
      <family val="2"/>
      <scheme val="minor"/>
    </font>
    <font>
      <b/>
      <sz val="12"/>
      <color rgb="FF000000"/>
      <name val="Times New Roman"/>
      <family val="1"/>
    </font>
    <font>
      <b/>
      <sz val="12"/>
      <color rgb="FF000000"/>
      <name val="Symbol"/>
      <family val="1"/>
      <charset val="2"/>
    </font>
    <font>
      <b/>
      <i/>
      <sz val="11"/>
      <color rgb="FFC00000"/>
      <name val="Calibri"/>
      <family val="2"/>
      <scheme val="minor"/>
    </font>
    <font>
      <b/>
      <i/>
      <sz val="12"/>
      <color rgb="FFC00000"/>
      <name val="Calibri"/>
      <family val="2"/>
      <scheme val="minor"/>
    </font>
    <font>
      <b/>
      <sz val="11"/>
      <color theme="0"/>
      <name val="Calibri"/>
      <family val="2"/>
      <scheme val="minor"/>
    </font>
    <font>
      <b/>
      <sz val="12"/>
      <color rgb="FFFF0000"/>
      <name val="Calibri"/>
      <family val="2"/>
      <scheme val="minor"/>
    </font>
    <font>
      <b/>
      <sz val="12"/>
      <color rgb="FF959200"/>
      <name val="Calibri"/>
      <family val="2"/>
      <scheme val="minor"/>
    </font>
    <font>
      <b/>
      <i/>
      <sz val="11"/>
      <name val="Calibri"/>
      <family val="2"/>
      <scheme val="minor"/>
    </font>
    <font>
      <b/>
      <i/>
      <sz val="9"/>
      <color rgb="FFC00000"/>
      <name val="Calibri"/>
      <family val="2"/>
      <scheme val="minor"/>
    </font>
    <font>
      <u/>
      <sz val="12"/>
      <color theme="1"/>
      <name val="Calibri"/>
      <family val="2"/>
      <scheme val="minor"/>
    </font>
    <font>
      <b/>
      <i/>
      <sz val="12"/>
      <color theme="1"/>
      <name val="Arial"/>
      <family val="2"/>
    </font>
    <font>
      <sz val="12"/>
      <color rgb="FF000000"/>
      <name val="Calibri"/>
      <family val="2"/>
    </font>
    <font>
      <b/>
      <sz val="11"/>
      <color rgb="FFFF0000"/>
      <name val="Calibri"/>
      <family val="2"/>
      <scheme val="minor"/>
    </font>
    <font>
      <sz val="10"/>
      <name val="Calibri"/>
      <family val="2"/>
      <scheme val="minor"/>
    </font>
    <font>
      <i/>
      <sz val="12"/>
      <color indexed="8"/>
      <name val="Calibri"/>
      <family val="2"/>
    </font>
    <font>
      <b/>
      <sz val="12"/>
      <color rgb="FF000000"/>
      <name val="Calibri"/>
      <family val="2"/>
      <scheme val="minor"/>
    </font>
    <font>
      <b/>
      <i/>
      <sz val="12"/>
      <name val="Calibri"/>
      <family val="2"/>
      <scheme val="minor"/>
    </font>
    <font>
      <b/>
      <sz val="9"/>
      <color theme="1"/>
      <name val="Calibri"/>
      <family val="2"/>
      <scheme val="minor"/>
    </font>
  </fonts>
  <fills count="27">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99"/>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rgb="FF000000"/>
      </patternFill>
    </fill>
    <fill>
      <patternFill patternType="solid">
        <fgColor rgb="FFFFCC66"/>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3" tint="0.59999389629810485"/>
        <bgColor rgb="FF000000"/>
      </patternFill>
    </fill>
    <fill>
      <patternFill patternType="solid">
        <fgColor rgb="FFCCCC00"/>
        <bgColor indexed="64"/>
      </patternFill>
    </fill>
    <fill>
      <patternFill patternType="solid">
        <fgColor rgb="FFFFE67D"/>
        <bgColor indexed="64"/>
      </patternFill>
    </fill>
    <fill>
      <patternFill patternType="solid">
        <fgColor rgb="FFFFFF93"/>
        <bgColor indexed="64"/>
      </patternFill>
    </fill>
    <fill>
      <patternFill patternType="solid">
        <fgColor rgb="FFC0000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2" tint="-0.249977111117893"/>
        <bgColor rgb="FF000000"/>
      </patternFill>
    </fill>
  </fills>
  <borders count="81">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auto="1"/>
      </left>
      <right style="thick">
        <color auto="1"/>
      </right>
      <top style="thick">
        <color auto="1"/>
      </top>
      <bottom style="thick">
        <color auto="1"/>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medium">
        <color indexed="64"/>
      </top>
      <bottom/>
      <diagonal/>
    </border>
    <border>
      <left style="thin">
        <color auto="1"/>
      </left>
      <right style="thin">
        <color auto="1"/>
      </right>
      <top/>
      <bottom style="hair">
        <color auto="1"/>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auto="1"/>
      </left>
      <right style="thin">
        <color auto="1"/>
      </right>
      <top style="hair">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right style="thin">
        <color auto="1"/>
      </right>
      <top style="hair">
        <color auto="1"/>
      </top>
      <bottom/>
      <diagonal/>
    </border>
    <border>
      <left style="thin">
        <color indexed="64"/>
      </left>
      <right style="medium">
        <color indexed="64"/>
      </right>
      <top style="thin">
        <color indexed="64"/>
      </top>
      <bottom/>
      <diagonal/>
    </border>
    <border>
      <left style="thin">
        <color indexed="64"/>
      </left>
      <right style="medium">
        <color indexed="64"/>
      </right>
      <top style="thin">
        <color auto="1"/>
      </top>
      <bottom style="hair">
        <color auto="1"/>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hair">
        <color auto="1"/>
      </top>
      <bottom style="thin">
        <color indexed="64"/>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567">
    <xf numFmtId="0" fontId="0" fillId="0" borderId="0" xfId="0"/>
    <xf numFmtId="0" fontId="0" fillId="0" borderId="0" xfId="0" applyAlignment="1">
      <alignment horizontal="left"/>
    </xf>
    <xf numFmtId="0" fontId="3" fillId="0" borderId="0" xfId="0" applyFont="1" applyAlignment="1">
      <alignment horizontal="center" vertical="top" wrapText="1"/>
    </xf>
    <xf numFmtId="0" fontId="3" fillId="0" borderId="0" xfId="0" applyFont="1" applyAlignment="1">
      <alignment horizontal="left" vertical="top"/>
    </xf>
    <xf numFmtId="0" fontId="0" fillId="0" borderId="0" xfId="0"/>
    <xf numFmtId="0" fontId="0" fillId="0" borderId="0" xfId="0" applyAlignment="1">
      <alignment horizontal="left" wrapText="1"/>
    </xf>
    <xf numFmtId="0" fontId="7" fillId="0" borderId="0" xfId="0" applyFont="1" applyAlignment="1">
      <alignment vertical="center"/>
    </xf>
    <xf numFmtId="0" fontId="6" fillId="0" borderId="0" xfId="0" applyFont="1" applyAlignment="1">
      <alignment horizontal="left" vertical="center" indent="5"/>
    </xf>
    <xf numFmtId="0" fontId="6" fillId="0" borderId="0" xfId="0" applyFont="1" applyAlignment="1">
      <alignment horizontal="justify" vertical="center"/>
    </xf>
    <xf numFmtId="0" fontId="8" fillId="0" borderId="0" xfId="0" applyFont="1" applyAlignment="1">
      <alignment vertical="center"/>
    </xf>
    <xf numFmtId="0" fontId="0" fillId="0" borderId="0" xfId="0"/>
    <xf numFmtId="0" fontId="0" fillId="0" borderId="0" xfId="0" applyBorder="1"/>
    <xf numFmtId="0" fontId="0" fillId="0" borderId="9" xfId="0" applyBorder="1"/>
    <xf numFmtId="0" fontId="0" fillId="0" borderId="0" xfId="0"/>
    <xf numFmtId="0" fontId="0" fillId="0" borderId="0" xfId="0" applyBorder="1"/>
    <xf numFmtId="0" fontId="3" fillId="0" borderId="0" xfId="0" applyFont="1" applyBorder="1" applyAlignment="1">
      <alignment horizontal="center"/>
    </xf>
    <xf numFmtId="0" fontId="3" fillId="6" borderId="9" xfId="0" applyFont="1" applyFill="1" applyBorder="1" applyAlignment="1">
      <alignment horizontal="center" vertical="top" wrapText="1"/>
    </xf>
    <xf numFmtId="0" fontId="3" fillId="0" borderId="0" xfId="0" applyFont="1" applyAlignment="1">
      <alignment horizontal="left" vertical="top"/>
    </xf>
    <xf numFmtId="0" fontId="3" fillId="8" borderId="19" xfId="0" applyFont="1" applyFill="1" applyBorder="1" applyAlignment="1">
      <alignment horizontal="center" vertical="top" wrapText="1"/>
    </xf>
    <xf numFmtId="0" fontId="5" fillId="4" borderId="13" xfId="0" applyFont="1" applyFill="1" applyBorder="1" applyAlignment="1">
      <alignment horizontal="center" vertical="center"/>
    </xf>
    <xf numFmtId="0" fontId="5" fillId="4" borderId="14" xfId="0" applyFont="1" applyFill="1" applyBorder="1" applyAlignment="1">
      <alignment vertical="center"/>
    </xf>
    <xf numFmtId="0" fontId="3" fillId="3" borderId="0" xfId="0" applyFont="1" applyFill="1" applyBorder="1" applyAlignment="1">
      <alignment horizontal="center"/>
    </xf>
    <xf numFmtId="0" fontId="5" fillId="3" borderId="0" xfId="0" applyFont="1" applyFill="1" applyBorder="1" applyAlignment="1">
      <alignment vertical="center"/>
    </xf>
    <xf numFmtId="0" fontId="3" fillId="0" borderId="0" xfId="0" applyFont="1" applyAlignment="1">
      <alignment horizontal="left" vertical="top"/>
    </xf>
    <xf numFmtId="0" fontId="10" fillId="0" borderId="0" xfId="0" applyFont="1" applyBorder="1" applyAlignment="1">
      <alignment horizontal="justify" vertical="center"/>
    </xf>
    <xf numFmtId="0" fontId="0" fillId="0" borderId="0" xfId="0" applyBorder="1" applyAlignment="1">
      <alignment horizontal="left"/>
    </xf>
    <xf numFmtId="0" fontId="3" fillId="0" borderId="0" xfId="0" applyFont="1" applyBorder="1" applyAlignment="1">
      <alignment horizontal="left" vertical="top"/>
    </xf>
    <xf numFmtId="0" fontId="0" fillId="0" borderId="0" xfId="0" applyAlignment="1">
      <alignment horizontal="center" vertical="center"/>
    </xf>
    <xf numFmtId="164" fontId="0" fillId="0" borderId="0" xfId="2" applyFont="1"/>
    <xf numFmtId="3" fontId="19" fillId="0" borderId="25" xfId="0" applyNumberFormat="1" applyFont="1" applyBorder="1" applyAlignment="1">
      <alignment vertical="center"/>
    </xf>
    <xf numFmtId="3" fontId="19" fillId="0" borderId="2" xfId="0" applyNumberFormat="1" applyFont="1" applyBorder="1" applyAlignment="1">
      <alignment vertical="center"/>
    </xf>
    <xf numFmtId="3" fontId="19" fillId="0" borderId="32" xfId="0" applyNumberFormat="1" applyFont="1" applyBorder="1" applyAlignment="1">
      <alignment vertical="center"/>
    </xf>
    <xf numFmtId="0" fontId="20" fillId="0" borderId="0" xfId="0" applyFont="1" applyFill="1" applyBorder="1" applyAlignment="1">
      <alignment horizontal="left" vertical="center"/>
    </xf>
    <xf numFmtId="3" fontId="19" fillId="0" borderId="0" xfId="0" applyNumberFormat="1" applyFont="1" applyFill="1" applyBorder="1" applyAlignment="1">
      <alignment horizontal="center" vertical="center"/>
    </xf>
    <xf numFmtId="0" fontId="0" fillId="0" borderId="0" xfId="0" applyFill="1" applyBorder="1" applyAlignment="1">
      <alignment horizontal="center"/>
    </xf>
    <xf numFmtId="0" fontId="0" fillId="0" borderId="37" xfId="0" applyBorder="1"/>
    <xf numFmtId="0" fontId="0" fillId="0" borderId="38" xfId="0" applyBorder="1"/>
    <xf numFmtId="0" fontId="0" fillId="0" borderId="39" xfId="0" applyBorder="1"/>
    <xf numFmtId="0" fontId="0" fillId="0" borderId="21" xfId="0" applyBorder="1"/>
    <xf numFmtId="0" fontId="0" fillId="0" borderId="3" xfId="0" applyBorder="1"/>
    <xf numFmtId="0" fontId="0" fillId="0" borderId="41" xfId="0" applyBorder="1"/>
    <xf numFmtId="0" fontId="0" fillId="0" borderId="42" xfId="0" applyBorder="1"/>
    <xf numFmtId="0" fontId="0" fillId="0" borderId="43" xfId="0" applyBorder="1"/>
    <xf numFmtId="0" fontId="0" fillId="0" borderId="12" xfId="0" applyBorder="1"/>
    <xf numFmtId="0" fontId="0" fillId="0" borderId="16" xfId="0" applyBorder="1"/>
    <xf numFmtId="0" fontId="0" fillId="5" borderId="0" xfId="0" applyFill="1" applyBorder="1"/>
    <xf numFmtId="0" fontId="0" fillId="0" borderId="57" xfId="0" applyBorder="1"/>
    <xf numFmtId="0" fontId="0" fillId="0" borderId="1" xfId="0" applyBorder="1"/>
    <xf numFmtId="0" fontId="0" fillId="0" borderId="59" xfId="0" applyBorder="1"/>
    <xf numFmtId="0" fontId="3" fillId="0" borderId="0" xfId="0" applyFont="1" applyBorder="1" applyAlignment="1">
      <alignment horizontal="center"/>
    </xf>
    <xf numFmtId="0" fontId="11" fillId="0" borderId="0" xfId="0" applyFont="1" applyBorder="1" applyAlignment="1">
      <alignment horizontal="left" vertical="top" wrapText="1"/>
    </xf>
    <xf numFmtId="0" fontId="0" fillId="0" borderId="0" xfId="0" applyAlignment="1">
      <alignment horizontal="center"/>
    </xf>
    <xf numFmtId="0" fontId="11" fillId="0" borderId="0" xfId="0" applyFont="1" applyBorder="1" applyAlignment="1">
      <alignment horizontal="center" vertical="top" wrapText="1"/>
    </xf>
    <xf numFmtId="0" fontId="4" fillId="0" borderId="0" xfId="0" applyFont="1"/>
    <xf numFmtId="0" fontId="27" fillId="0" borderId="0" xfId="0" applyFont="1"/>
    <xf numFmtId="0" fontId="24" fillId="0" borderId="12" xfId="0" applyFont="1" applyBorder="1"/>
    <xf numFmtId="0" fontId="29" fillId="0" borderId="6" xfId="0" applyFont="1" applyBorder="1" applyAlignment="1">
      <alignment vertical="top" wrapText="1"/>
    </xf>
    <xf numFmtId="0" fontId="4" fillId="0" borderId="2" xfId="0" applyFont="1" applyBorder="1" applyAlignment="1">
      <alignment horizontal="justify" wrapText="1"/>
    </xf>
    <xf numFmtId="0" fontId="4" fillId="0" borderId="5" xfId="0" applyFont="1" applyBorder="1" applyAlignment="1">
      <alignment horizontal="justify" wrapText="1"/>
    </xf>
    <xf numFmtId="0" fontId="29" fillId="11" borderId="9" xfId="0" applyFont="1" applyFill="1" applyBorder="1" applyAlignment="1">
      <alignment vertical="top" wrapText="1"/>
    </xf>
    <xf numFmtId="0" fontId="29" fillId="11" borderId="9" xfId="0" applyFont="1" applyFill="1" applyBorder="1" applyAlignment="1">
      <alignment horizontal="justify" vertical="top" wrapText="1"/>
    </xf>
    <xf numFmtId="0" fontId="29" fillId="7" borderId="9" xfId="0" applyFont="1" applyFill="1" applyBorder="1" applyAlignment="1">
      <alignment horizontal="justify" vertical="top" wrapText="1"/>
    </xf>
    <xf numFmtId="0" fontId="29" fillId="2" borderId="9" xfId="0" applyFont="1" applyFill="1" applyBorder="1" applyAlignment="1">
      <alignment horizontal="justify" vertical="top" wrapText="1"/>
    </xf>
    <xf numFmtId="0" fontId="0" fillId="0" borderId="5" xfId="0" applyBorder="1"/>
    <xf numFmtId="0" fontId="5" fillId="5" borderId="9" xfId="0" applyFont="1" applyFill="1" applyBorder="1" applyAlignment="1">
      <alignment horizontal="left" vertical="top" wrapText="1"/>
    </xf>
    <xf numFmtId="0" fontId="5" fillId="5"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center" vertical="top" wrapText="1"/>
      <protection locked="0"/>
    </xf>
    <xf numFmtId="0" fontId="5" fillId="15" borderId="9" xfId="0" applyFont="1" applyFill="1" applyBorder="1" applyAlignment="1" applyProtection="1">
      <alignment horizontal="left" vertical="top" wrapText="1"/>
      <protection locked="0"/>
    </xf>
    <xf numFmtId="0" fontId="32" fillId="8" borderId="14" xfId="0" applyFont="1" applyFill="1" applyBorder="1" applyAlignment="1">
      <alignment horizontal="center" vertical="top"/>
    </xf>
    <xf numFmtId="0" fontId="5" fillId="4" borderId="23" xfId="0" applyFont="1" applyFill="1" applyBorder="1" applyAlignment="1">
      <alignment horizontal="center" vertical="center"/>
    </xf>
    <xf numFmtId="0" fontId="5" fillId="4" borderId="23" xfId="0" applyFont="1" applyFill="1" applyBorder="1" applyAlignment="1">
      <alignment vertical="center"/>
    </xf>
    <xf numFmtId="0" fontId="0" fillId="16" borderId="0" xfId="0" applyFill="1" applyAlignment="1">
      <alignment horizontal="right"/>
    </xf>
    <xf numFmtId="0" fontId="0" fillId="16" borderId="61" xfId="0" applyFill="1" applyBorder="1" applyAlignment="1">
      <alignment horizontal="right"/>
    </xf>
    <xf numFmtId="0" fontId="0" fillId="0" borderId="8" xfId="0" applyBorder="1"/>
    <xf numFmtId="0" fontId="0" fillId="16" borderId="16" xfId="0" applyFill="1" applyBorder="1" applyAlignment="1">
      <alignment horizontal="right"/>
    </xf>
    <xf numFmtId="0" fontId="5" fillId="3" borderId="0" xfId="0" applyFont="1" applyFill="1" applyBorder="1" applyAlignment="1" applyProtection="1">
      <alignment horizontal="left" vertical="top" wrapText="1"/>
      <protection locked="0"/>
    </xf>
    <xf numFmtId="0" fontId="5" fillId="5" borderId="9" xfId="0" applyFont="1" applyFill="1" applyBorder="1" applyAlignment="1" applyProtection="1">
      <alignment vertical="top" wrapText="1"/>
      <protection locked="0"/>
    </xf>
    <xf numFmtId="0" fontId="5" fillId="15" borderId="9" xfId="0" applyFont="1" applyFill="1" applyBorder="1" applyAlignment="1" applyProtection="1">
      <alignment vertical="top" wrapText="1"/>
      <protection locked="0"/>
    </xf>
    <xf numFmtId="0" fontId="3" fillId="8" borderId="14" xfId="0" applyFont="1" applyFill="1" applyBorder="1" applyAlignment="1">
      <alignment horizontal="center" vertical="top" wrapText="1"/>
    </xf>
    <xf numFmtId="0" fontId="0" fillId="0" borderId="0" xfId="0" applyFont="1" applyAlignment="1">
      <alignment horizontal="center" vertical="center"/>
    </xf>
    <xf numFmtId="0" fontId="5" fillId="7" borderId="9" xfId="0" applyFont="1" applyFill="1" applyBorder="1" applyAlignment="1">
      <alignment horizontal="center" vertical="center" wrapText="1"/>
    </xf>
    <xf numFmtId="0" fontId="5" fillId="7" borderId="9" xfId="0" applyFont="1" applyFill="1" applyBorder="1" applyAlignment="1">
      <alignment horizontal="center" vertical="center"/>
    </xf>
    <xf numFmtId="0" fontId="3" fillId="0" borderId="0" xfId="0" applyFont="1" applyAlignment="1">
      <alignment horizontal="center" vertical="top"/>
    </xf>
    <xf numFmtId="0" fontId="0" fillId="0" borderId="0" xfId="0" applyBorder="1" applyAlignment="1">
      <alignment horizontal="center" vertical="center"/>
    </xf>
    <xf numFmtId="0" fontId="0" fillId="0" borderId="0" xfId="0" applyAlignment="1">
      <alignment horizontal="center" vertical="top"/>
    </xf>
    <xf numFmtId="0" fontId="0" fillId="0" borderId="0" xfId="0" applyBorder="1" applyAlignment="1">
      <alignment horizontal="center" vertical="top"/>
    </xf>
    <xf numFmtId="0" fontId="5" fillId="7" borderId="6" xfId="0" applyFont="1" applyFill="1" applyBorder="1" applyAlignment="1">
      <alignment horizontal="center" vertical="center" wrapText="1"/>
    </xf>
    <xf numFmtId="0" fontId="0" fillId="3" borderId="0" xfId="0" applyFill="1"/>
    <xf numFmtId="0" fontId="0" fillId="3" borderId="0" xfId="0" applyFill="1" applyBorder="1"/>
    <xf numFmtId="0" fontId="0" fillId="3" borderId="0" xfId="0" applyFill="1" applyAlignment="1">
      <alignment horizontal="center"/>
    </xf>
    <xf numFmtId="0" fontId="0" fillId="3" borderId="0" xfId="0" applyFill="1" applyBorder="1" applyAlignment="1">
      <alignment horizontal="center"/>
    </xf>
    <xf numFmtId="0" fontId="5" fillId="3" borderId="0" xfId="0" applyFont="1" applyFill="1" applyBorder="1" applyAlignment="1">
      <alignment horizontal="center" vertical="center" wrapText="1"/>
    </xf>
    <xf numFmtId="0" fontId="4" fillId="3" borderId="0" xfId="0" applyFont="1" applyFill="1" applyBorder="1" applyAlignment="1">
      <alignment horizontal="justify" vertical="center" wrapText="1"/>
    </xf>
    <xf numFmtId="0" fontId="0" fillId="0" borderId="18" xfId="0" applyBorder="1"/>
    <xf numFmtId="0" fontId="5" fillId="4" borderId="13" xfId="0" applyFont="1" applyFill="1" applyBorder="1" applyAlignment="1">
      <alignment vertical="center"/>
    </xf>
    <xf numFmtId="0" fontId="32" fillId="8" borderId="14" xfId="0" applyFont="1" applyFill="1" applyBorder="1" applyAlignment="1">
      <alignment horizontal="center" vertical="center"/>
    </xf>
    <xf numFmtId="0" fontId="31" fillId="0" borderId="0" xfId="0" applyFont="1" applyAlignment="1">
      <alignment horizontal="left" vertical="top"/>
    </xf>
    <xf numFmtId="0" fontId="4" fillId="0" borderId="0" xfId="0" applyFont="1" applyAlignment="1">
      <alignment horizontal="left" wrapText="1"/>
    </xf>
    <xf numFmtId="0" fontId="29" fillId="7" borderId="9" xfId="0" applyFont="1" applyFill="1" applyBorder="1" applyAlignment="1">
      <alignment horizontal="center" vertical="center"/>
    </xf>
    <xf numFmtId="0" fontId="0" fillId="3" borderId="0" xfId="0" applyFont="1" applyFill="1" applyAlignment="1">
      <alignment horizontal="center" vertical="center"/>
    </xf>
    <xf numFmtId="0" fontId="3" fillId="8" borderId="9" xfId="0" applyFont="1" applyFill="1" applyBorder="1" applyAlignment="1">
      <alignment horizontal="center" vertical="top" wrapText="1"/>
    </xf>
    <xf numFmtId="0" fontId="25" fillId="7" borderId="9" xfId="0" applyFont="1" applyFill="1" applyBorder="1" applyAlignment="1">
      <alignment horizontal="center" vertical="center"/>
    </xf>
    <xf numFmtId="0" fontId="0" fillId="0" borderId="0" xfId="0" applyAlignment="1">
      <alignment horizontal="center" vertical="center" wrapText="1"/>
    </xf>
    <xf numFmtId="0" fontId="4" fillId="0" borderId="0" xfId="0" applyFont="1" applyAlignment="1">
      <alignment wrapText="1"/>
    </xf>
    <xf numFmtId="0" fontId="4" fillId="0" borderId="0" xfId="0" applyFont="1" applyBorder="1" applyAlignment="1">
      <alignment horizontal="left" wrapText="1"/>
    </xf>
    <xf numFmtId="0" fontId="29" fillId="7" borderId="9" xfId="0" applyFont="1" applyFill="1" applyBorder="1" applyAlignment="1">
      <alignment horizontal="center" vertical="center" wrapText="1"/>
    </xf>
    <xf numFmtId="0" fontId="5" fillId="4" borderId="9" xfId="0" applyFont="1" applyFill="1" applyBorder="1" applyAlignment="1">
      <alignment horizontal="center" vertical="center"/>
    </xf>
    <xf numFmtId="0" fontId="32" fillId="6" borderId="9" xfId="0" applyFont="1" applyFill="1" applyBorder="1" applyAlignment="1">
      <alignment horizontal="center" vertical="center"/>
    </xf>
    <xf numFmtId="0" fontId="2" fillId="10" borderId="9" xfId="0" applyFont="1" applyFill="1" applyBorder="1"/>
    <xf numFmtId="0" fontId="4" fillId="0" borderId="0" xfId="0" applyFont="1" applyBorder="1" applyAlignment="1">
      <alignment horizontal="center" vertical="center"/>
    </xf>
    <xf numFmtId="0" fontId="4" fillId="0" borderId="0" xfId="0" applyFont="1" applyAlignment="1">
      <alignment horizontal="center" vertical="center" wrapText="1"/>
    </xf>
    <xf numFmtId="0" fontId="5" fillId="0" borderId="9" xfId="0" applyFont="1" applyBorder="1" applyAlignment="1">
      <alignment horizontal="center" vertical="center"/>
    </xf>
    <xf numFmtId="0" fontId="5" fillId="4" borderId="60" xfId="0" applyFont="1" applyFill="1" applyBorder="1" applyAlignment="1">
      <alignment horizontal="center" vertical="center"/>
    </xf>
    <xf numFmtId="0" fontId="5" fillId="19" borderId="9" xfId="0" applyFont="1" applyFill="1" applyBorder="1" applyAlignment="1">
      <alignment horizontal="center" vertical="center"/>
    </xf>
    <xf numFmtId="0" fontId="5" fillId="0" borderId="0" xfId="0" applyFont="1" applyAlignment="1">
      <alignment horizontal="center" vertical="center"/>
    </xf>
    <xf numFmtId="0" fontId="0" fillId="19" borderId="0" xfId="0" applyFill="1"/>
    <xf numFmtId="0" fontId="0" fillId="19" borderId="0" xfId="0" applyFill="1" applyAlignment="1">
      <alignment horizontal="center"/>
    </xf>
    <xf numFmtId="0" fontId="2" fillId="14" borderId="6" xfId="0" applyFont="1" applyFill="1" applyBorder="1" applyAlignment="1">
      <alignment horizontal="center" vertical="center"/>
    </xf>
    <xf numFmtId="0" fontId="5" fillId="14" borderId="6" xfId="0" applyFont="1" applyFill="1" applyBorder="1" applyAlignment="1">
      <alignment horizontal="center" vertical="center"/>
    </xf>
    <xf numFmtId="0" fontId="4" fillId="7" borderId="6" xfId="0" applyFont="1" applyFill="1" applyBorder="1" applyAlignment="1">
      <alignment horizontal="center" vertical="center"/>
    </xf>
    <xf numFmtId="0" fontId="5" fillId="0" borderId="5" xfId="0" applyFont="1" applyBorder="1" applyAlignment="1">
      <alignment horizontal="center" vertical="center"/>
    </xf>
    <xf numFmtId="0" fontId="2" fillId="18" borderId="9" xfId="0" applyFont="1" applyFill="1" applyBorder="1" applyAlignment="1">
      <alignment horizontal="center"/>
    </xf>
    <xf numFmtId="0" fontId="2" fillId="14" borderId="6" xfId="0" applyFont="1" applyFill="1" applyBorder="1" applyAlignment="1">
      <alignment horizontal="center"/>
    </xf>
    <xf numFmtId="0" fontId="39" fillId="4" borderId="9" xfId="0" applyFont="1" applyFill="1" applyBorder="1" applyAlignment="1">
      <alignment horizontal="center" vertical="center"/>
    </xf>
    <xf numFmtId="0" fontId="5" fillId="3" borderId="0" xfId="0" applyFont="1" applyFill="1" applyBorder="1" applyAlignment="1">
      <alignment vertical="center" wrapText="1"/>
    </xf>
    <xf numFmtId="0" fontId="2" fillId="14" borderId="7" xfId="0" applyFont="1" applyFill="1" applyBorder="1" applyAlignment="1">
      <alignment horizontal="center" vertical="center"/>
    </xf>
    <xf numFmtId="0" fontId="0" fillId="7" borderId="6" xfId="0" applyFill="1" applyBorder="1" applyAlignment="1">
      <alignment horizontal="center" vertical="center"/>
    </xf>
    <xf numFmtId="0" fontId="5" fillId="4" borderId="26" xfId="0" applyFont="1" applyFill="1" applyBorder="1" applyAlignment="1">
      <alignment horizontal="center" vertical="center"/>
    </xf>
    <xf numFmtId="0" fontId="2" fillId="18" borderId="9" xfId="0" applyFont="1" applyFill="1" applyBorder="1"/>
    <xf numFmtId="0" fontId="0" fillId="7" borderId="6" xfId="0" applyFont="1" applyFill="1" applyBorder="1" applyAlignment="1">
      <alignment horizontal="center" vertical="center"/>
    </xf>
    <xf numFmtId="0" fontId="0" fillId="7" borderId="6" xfId="0" applyFont="1" applyFill="1" applyBorder="1" applyAlignment="1">
      <alignment horizontal="center" vertical="center" wrapText="1"/>
    </xf>
    <xf numFmtId="0" fontId="5" fillId="4" borderId="20" xfId="0" applyFont="1" applyFill="1" applyBorder="1" applyAlignment="1">
      <alignment horizontal="center" vertical="center"/>
    </xf>
    <xf numFmtId="0" fontId="5" fillId="4" borderId="62" xfId="0" applyFont="1" applyFill="1" applyBorder="1" applyAlignment="1">
      <alignment horizontal="center" vertical="center"/>
    </xf>
    <xf numFmtId="0" fontId="25" fillId="14" borderId="6" xfId="0" applyFont="1" applyFill="1" applyBorder="1" applyAlignment="1">
      <alignment horizontal="center"/>
    </xf>
    <xf numFmtId="0" fontId="25" fillId="14" borderId="6" xfId="0" applyFont="1" applyFill="1" applyBorder="1" applyAlignment="1">
      <alignment horizontal="center" vertical="center"/>
    </xf>
    <xf numFmtId="0" fontId="0" fillId="7" borderId="68"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5" fillId="20" borderId="9"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wrapText="1"/>
    </xf>
    <xf numFmtId="0" fontId="5" fillId="7"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13" borderId="5" xfId="0" applyFont="1" applyFill="1" applyBorder="1" applyAlignment="1">
      <alignment horizontal="center" vertical="center"/>
    </xf>
    <xf numFmtId="0" fontId="5" fillId="13" borderId="9" xfId="0" applyFont="1" applyFill="1" applyBorder="1" applyAlignment="1">
      <alignment horizontal="center" vertical="center"/>
    </xf>
    <xf numFmtId="0" fontId="40" fillId="0" borderId="0" xfId="0" applyFont="1" applyAlignment="1">
      <alignment horizontal="center" vertical="center"/>
    </xf>
    <xf numFmtId="0" fontId="42" fillId="20" borderId="64" xfId="0" applyFont="1" applyFill="1" applyBorder="1" applyAlignment="1">
      <alignment horizontal="center" vertical="center"/>
    </xf>
    <xf numFmtId="0" fontId="42" fillId="20" borderId="65" xfId="0" applyFont="1" applyFill="1" applyBorder="1" applyAlignment="1">
      <alignment horizontal="center" vertical="center"/>
    </xf>
    <xf numFmtId="0" fontId="42" fillId="20" borderId="67" xfId="0" applyFont="1" applyFill="1" applyBorder="1" applyAlignment="1">
      <alignment horizontal="center" vertical="center"/>
    </xf>
    <xf numFmtId="0" fontId="0" fillId="7" borderId="7" xfId="0" applyFill="1" applyBorder="1" applyAlignment="1">
      <alignment horizontal="center" vertical="center"/>
    </xf>
    <xf numFmtId="0" fontId="4" fillId="3" borderId="0" xfId="0" applyFont="1" applyFill="1" applyBorder="1" applyAlignment="1">
      <alignment horizontal="center" vertical="center"/>
    </xf>
    <xf numFmtId="0" fontId="42" fillId="20" borderId="70" xfId="0" applyFont="1" applyFill="1" applyBorder="1" applyAlignment="1">
      <alignment horizontal="center" vertical="center"/>
    </xf>
    <xf numFmtId="0" fontId="42" fillId="3" borderId="2" xfId="0" applyFont="1" applyFill="1" applyBorder="1" applyAlignment="1">
      <alignment horizontal="center" vertical="center"/>
    </xf>
    <xf numFmtId="0" fontId="42" fillId="3" borderId="2" xfId="0" applyFont="1" applyFill="1" applyBorder="1" applyAlignment="1">
      <alignment horizontal="center" vertical="center" wrapText="1"/>
    </xf>
    <xf numFmtId="0" fontId="42" fillId="3" borderId="12" xfId="0" applyFont="1" applyFill="1" applyBorder="1" applyAlignment="1">
      <alignment horizontal="center" vertical="center"/>
    </xf>
    <xf numFmtId="0" fontId="42" fillId="3" borderId="3" xfId="0" applyFont="1" applyFill="1" applyBorder="1" applyAlignment="1">
      <alignment horizontal="center" vertical="center"/>
    </xf>
    <xf numFmtId="0" fontId="24" fillId="0" borderId="0" xfId="0" applyFont="1"/>
    <xf numFmtId="0" fontId="0" fillId="12" borderId="9" xfId="0" applyFill="1" applyBorder="1" applyAlignment="1">
      <alignment horizontal="left" vertical="center"/>
    </xf>
    <xf numFmtId="0" fontId="44" fillId="21" borderId="13" xfId="0" applyFont="1" applyFill="1" applyBorder="1" applyAlignment="1">
      <alignment horizontal="center"/>
    </xf>
    <xf numFmtId="0" fontId="0" fillId="12" borderId="4" xfId="0" applyFill="1" applyBorder="1" applyAlignment="1">
      <alignment horizontal="right"/>
    </xf>
    <xf numFmtId="0" fontId="28" fillId="0" borderId="0" xfId="0" applyFont="1"/>
    <xf numFmtId="0" fontId="0" fillId="22" borderId="2" xfId="0" applyFill="1" applyBorder="1" applyAlignment="1">
      <alignment horizontal="right" vertical="center"/>
    </xf>
    <xf numFmtId="0" fontId="0" fillId="22" borderId="5" xfId="0" applyFill="1" applyBorder="1" applyAlignment="1">
      <alignment horizontal="right" vertical="center"/>
    </xf>
    <xf numFmtId="0" fontId="0" fillId="0" borderId="0" xfId="0" applyAlignment="1">
      <alignment horizontal="left" vertical="center"/>
    </xf>
    <xf numFmtId="0" fontId="2" fillId="6" borderId="6" xfId="0" applyFont="1" applyFill="1" applyBorder="1" applyAlignment="1">
      <alignment horizontal="center" vertical="center"/>
    </xf>
    <xf numFmtId="0" fontId="5" fillId="13" borderId="9" xfId="0" applyFont="1" applyFill="1" applyBorder="1" applyAlignment="1">
      <alignment horizontal="center" vertical="center" wrapText="1"/>
    </xf>
    <xf numFmtId="0" fontId="29" fillId="13" borderId="9" xfId="0" applyFont="1" applyFill="1" applyBorder="1" applyAlignment="1">
      <alignment horizontal="center" vertical="center" wrapText="1"/>
    </xf>
    <xf numFmtId="0" fontId="29" fillId="13" borderId="5" xfId="0" applyFont="1" applyFill="1" applyBorder="1" applyAlignment="1">
      <alignment horizontal="center" vertical="center"/>
    </xf>
    <xf numFmtId="0" fontId="29" fillId="13" borderId="9" xfId="0" applyFont="1" applyFill="1" applyBorder="1" applyAlignment="1">
      <alignment horizontal="center" vertical="center"/>
    </xf>
    <xf numFmtId="0" fontId="42" fillId="13" borderId="9" xfId="0" applyFont="1" applyFill="1" applyBorder="1" applyAlignment="1">
      <alignment horizontal="center" vertical="center"/>
    </xf>
    <xf numFmtId="0" fontId="47" fillId="13" borderId="9" xfId="0" applyFont="1" applyFill="1" applyBorder="1" applyAlignment="1">
      <alignment horizontal="center" vertical="center"/>
    </xf>
    <xf numFmtId="0" fontId="5" fillId="4" borderId="6" xfId="0" applyFont="1" applyFill="1" applyBorder="1" applyAlignment="1">
      <alignment horizontal="center" vertical="center"/>
    </xf>
    <xf numFmtId="0" fontId="31" fillId="24" borderId="15" xfId="0" applyFont="1" applyFill="1" applyBorder="1" applyAlignment="1"/>
    <xf numFmtId="0" fontId="31" fillId="24" borderId="11" xfId="0" applyFont="1" applyFill="1" applyBorder="1" applyAlignment="1"/>
    <xf numFmtId="0" fontId="2" fillId="3" borderId="2" xfId="0" applyFont="1" applyFill="1" applyBorder="1" applyAlignment="1">
      <alignment horizontal="center" vertical="center"/>
    </xf>
    <xf numFmtId="0" fontId="4" fillId="3" borderId="2" xfId="0" applyFont="1" applyFill="1" applyBorder="1" applyAlignment="1">
      <alignment horizontal="left" vertical="top" wrapText="1"/>
    </xf>
    <xf numFmtId="0" fontId="3" fillId="3" borderId="0" xfId="0" applyFont="1" applyFill="1" applyBorder="1" applyAlignment="1">
      <alignment horizontal="left" vertical="top"/>
    </xf>
    <xf numFmtId="0" fontId="0" fillId="3" borderId="2" xfId="0" applyFill="1" applyBorder="1" applyAlignment="1">
      <alignment horizontal="center"/>
    </xf>
    <xf numFmtId="0" fontId="5" fillId="3" borderId="3" xfId="0" applyFont="1" applyFill="1" applyBorder="1" applyAlignment="1">
      <alignment horizontal="center" vertical="center"/>
    </xf>
    <xf numFmtId="0" fontId="48" fillId="20" borderId="9" xfId="0" applyFont="1" applyFill="1" applyBorder="1" applyAlignment="1">
      <alignment horizontal="center" vertical="center"/>
    </xf>
    <xf numFmtId="0" fontId="42" fillId="20" borderId="9" xfId="0" applyFont="1" applyFill="1" applyBorder="1" applyAlignment="1">
      <alignment horizontal="center" vertical="center"/>
    </xf>
    <xf numFmtId="0" fontId="2" fillId="18" borderId="17" xfId="0" applyFont="1" applyFill="1" applyBorder="1" applyAlignment="1">
      <alignment horizontal="center"/>
    </xf>
    <xf numFmtId="0" fontId="42" fillId="3" borderId="0" xfId="0" applyFont="1" applyFill="1" applyBorder="1" applyAlignment="1">
      <alignment horizontal="center" vertical="center"/>
    </xf>
    <xf numFmtId="0" fontId="43" fillId="3" borderId="0"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0" fillId="13" borderId="9" xfId="0" applyFill="1" applyBorder="1" applyAlignment="1">
      <alignment horizontal="left" vertical="center"/>
    </xf>
    <xf numFmtId="0" fontId="42" fillId="20" borderId="18" xfId="0" applyFont="1" applyFill="1" applyBorder="1" applyAlignment="1">
      <alignment horizontal="center" vertical="center"/>
    </xf>
    <xf numFmtId="0" fontId="5" fillId="7" borderId="17" xfId="0" applyFont="1" applyFill="1" applyBorder="1" applyAlignment="1">
      <alignment horizontal="center" vertical="center"/>
    </xf>
    <xf numFmtId="0" fontId="0" fillId="3" borderId="3" xfId="0" applyFill="1" applyBorder="1" applyAlignment="1">
      <alignment horizontal="left"/>
    </xf>
    <xf numFmtId="0" fontId="2" fillId="3" borderId="3" xfId="0" applyFont="1" applyFill="1" applyBorder="1" applyAlignment="1">
      <alignment horizontal="center" vertical="center"/>
    </xf>
    <xf numFmtId="0" fontId="2" fillId="6" borderId="11" xfId="0" applyFont="1" applyFill="1" applyBorder="1" applyAlignment="1">
      <alignment horizontal="center" vertical="center"/>
    </xf>
    <xf numFmtId="0" fontId="5" fillId="8" borderId="69" xfId="0" applyFont="1" applyFill="1" applyBorder="1" applyAlignment="1">
      <alignment horizontal="center"/>
    </xf>
    <xf numFmtId="0" fontId="31" fillId="3" borderId="73" xfId="0" applyFont="1" applyFill="1" applyBorder="1" applyAlignment="1"/>
    <xf numFmtId="0" fontId="0" fillId="7" borderId="7" xfId="0" applyFont="1" applyFill="1" applyBorder="1" applyAlignment="1">
      <alignment horizontal="center" vertical="center"/>
    </xf>
    <xf numFmtId="0" fontId="2" fillId="6" borderId="9" xfId="0" applyFont="1" applyFill="1" applyBorder="1" applyAlignment="1">
      <alignment horizontal="center" vertical="center"/>
    </xf>
    <xf numFmtId="0" fontId="42" fillId="20" borderId="6" xfId="0" applyFont="1" applyFill="1" applyBorder="1" applyAlignment="1">
      <alignment horizontal="center" vertical="center"/>
    </xf>
    <xf numFmtId="0" fontId="5" fillId="20" borderId="2" xfId="0" applyFont="1" applyFill="1" applyBorder="1" applyAlignment="1">
      <alignment horizontal="center" vertical="center"/>
    </xf>
    <xf numFmtId="0" fontId="5" fillId="20" borderId="5" xfId="0" applyFont="1" applyFill="1" applyBorder="1" applyAlignment="1">
      <alignment horizontal="center" vertical="center"/>
    </xf>
    <xf numFmtId="0" fontId="42" fillId="20" borderId="6" xfId="0" applyFont="1" applyFill="1" applyBorder="1" applyAlignment="1">
      <alignment vertical="center"/>
    </xf>
    <xf numFmtId="0" fontId="42" fillId="20" borderId="2" xfId="0" applyFont="1" applyFill="1" applyBorder="1" applyAlignment="1">
      <alignment vertical="center"/>
    </xf>
    <xf numFmtId="0" fontId="42" fillId="20" borderId="5" xfId="0" applyFont="1" applyFill="1" applyBorder="1" applyAlignment="1">
      <alignment vertical="center"/>
    </xf>
    <xf numFmtId="0" fontId="42" fillId="20" borderId="68" xfId="0" applyFont="1" applyFill="1" applyBorder="1" applyAlignment="1">
      <alignment vertical="center"/>
    </xf>
    <xf numFmtId="0" fontId="42" fillId="20" borderId="12" xfId="0" applyFont="1" applyFill="1" applyBorder="1" applyAlignment="1">
      <alignment vertical="center"/>
    </xf>
    <xf numFmtId="0" fontId="42" fillId="20" borderId="62" xfId="0" applyFont="1" applyFill="1" applyBorder="1" applyAlignment="1">
      <alignment vertical="center"/>
    </xf>
    <xf numFmtId="0" fontId="0" fillId="3" borderId="0" xfId="0" applyFill="1" applyBorder="1" applyAlignment="1">
      <alignment horizontal="left"/>
    </xf>
    <xf numFmtId="0" fontId="2" fillId="6" borderId="50" xfId="0" applyFont="1" applyFill="1" applyBorder="1" applyAlignment="1">
      <alignment horizontal="center" vertical="center"/>
    </xf>
    <xf numFmtId="0" fontId="0" fillId="3" borderId="3" xfId="0" applyFill="1" applyBorder="1"/>
    <xf numFmtId="0" fontId="2" fillId="6" borderId="14" xfId="0" applyFont="1" applyFill="1" applyBorder="1" applyAlignment="1">
      <alignment horizontal="center" vertical="center"/>
    </xf>
    <xf numFmtId="0" fontId="0" fillId="13" borderId="61" xfId="0" applyFill="1" applyBorder="1" applyAlignment="1">
      <alignment horizontal="right"/>
    </xf>
    <xf numFmtId="0" fontId="28" fillId="13" borderId="61" xfId="0" applyFont="1" applyFill="1" applyBorder="1" applyAlignment="1">
      <alignment horizontal="right"/>
    </xf>
    <xf numFmtId="0" fontId="3" fillId="3" borderId="73" xfId="0" applyFont="1" applyFill="1" applyBorder="1" applyAlignment="1"/>
    <xf numFmtId="0" fontId="40" fillId="20" borderId="2" xfId="0" applyFont="1" applyFill="1" applyBorder="1" applyAlignment="1">
      <alignment horizontal="center" vertical="center"/>
    </xf>
    <xf numFmtId="0" fontId="4" fillId="3" borderId="8" xfId="0" applyFont="1" applyFill="1" applyBorder="1" applyAlignment="1">
      <alignment vertical="center" wrapText="1"/>
    </xf>
    <xf numFmtId="0" fontId="4" fillId="3" borderId="0" xfId="0" applyFont="1" applyFill="1" applyBorder="1" applyAlignment="1">
      <alignment vertical="center" wrapText="1"/>
    </xf>
    <xf numFmtId="0" fontId="29" fillId="3" borderId="3" xfId="0" applyFont="1" applyFill="1" applyBorder="1" applyAlignment="1">
      <alignment horizontal="center" vertical="center"/>
    </xf>
    <xf numFmtId="0" fontId="4" fillId="3"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3" fillId="3" borderId="0" xfId="0" applyFont="1" applyFill="1" applyAlignment="1">
      <alignment horizontal="left" vertical="top"/>
    </xf>
    <xf numFmtId="0" fontId="2" fillId="3" borderId="0" xfId="0" applyFont="1" applyFill="1" applyBorder="1" applyAlignment="1">
      <alignment horizontal="center" vertical="center"/>
    </xf>
    <xf numFmtId="0" fontId="50" fillId="3" borderId="66" xfId="0" applyFont="1" applyFill="1" applyBorder="1" applyAlignment="1">
      <alignment horizontal="left" vertical="center" wrapText="1"/>
    </xf>
    <xf numFmtId="0" fontId="50" fillId="3" borderId="0" xfId="0" applyFont="1" applyFill="1" applyBorder="1" applyAlignment="1">
      <alignment horizontal="left" vertical="center" wrapText="1"/>
    </xf>
    <xf numFmtId="0" fontId="25" fillId="13" borderId="9" xfId="0" applyFont="1" applyFill="1" applyBorder="1" applyAlignment="1">
      <alignment horizontal="center" vertical="center"/>
    </xf>
    <xf numFmtId="0" fontId="22" fillId="0" borderId="40" xfId="0" applyFont="1" applyBorder="1" applyAlignment="1">
      <alignment horizontal="left" vertical="center"/>
    </xf>
    <xf numFmtId="0" fontId="0" fillId="0" borderId="41" xfId="0" applyBorder="1" applyAlignment="1">
      <alignment horizontal="left" vertical="center"/>
    </xf>
    <xf numFmtId="0" fontId="22" fillId="5" borderId="8" xfId="0" applyFont="1" applyFill="1" applyBorder="1" applyAlignment="1">
      <alignment horizontal="left" vertical="center"/>
    </xf>
    <xf numFmtId="0" fontId="0" fillId="5" borderId="0" xfId="0" applyFill="1" applyBorder="1" applyAlignment="1">
      <alignment horizontal="left" vertical="center"/>
    </xf>
    <xf numFmtId="0" fontId="0" fillId="0" borderId="58" xfId="0" applyBorder="1" applyAlignment="1">
      <alignment horizontal="left" vertical="center"/>
    </xf>
    <xf numFmtId="0" fontId="0" fillId="0" borderId="1" xfId="0" applyBorder="1" applyAlignment="1">
      <alignment horizontal="left" vertical="center"/>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0" xfId="0" applyBorder="1" applyAlignment="1">
      <alignment vertical="center"/>
    </xf>
    <xf numFmtId="0" fontId="0" fillId="0" borderId="12" xfId="0" applyBorder="1" applyAlignment="1">
      <alignment vertical="center"/>
    </xf>
    <xf numFmtId="0" fontId="0" fillId="5" borderId="0" xfId="0" applyFill="1" applyBorder="1" applyAlignment="1">
      <alignment vertical="center"/>
    </xf>
    <xf numFmtId="0" fontId="0" fillId="5" borderId="33" xfId="0" applyFill="1"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45" xfId="0" applyBorder="1" applyAlignment="1">
      <alignment vertical="center"/>
    </xf>
    <xf numFmtId="0" fontId="0" fillId="0" borderId="53" xfId="0" applyBorder="1" applyAlignment="1">
      <alignment vertical="center"/>
    </xf>
    <xf numFmtId="0" fontId="0" fillId="0" borderId="1" xfId="0" applyBorder="1" applyAlignment="1">
      <alignment vertical="center"/>
    </xf>
    <xf numFmtId="0" fontId="0" fillId="13" borderId="6" xfId="0" applyFill="1" applyBorder="1" applyAlignment="1">
      <alignment vertical="center"/>
    </xf>
    <xf numFmtId="0" fontId="0" fillId="13" borderId="3" xfId="0" applyFill="1" applyBorder="1" applyAlignment="1">
      <alignment vertical="center"/>
    </xf>
    <xf numFmtId="0" fontId="0" fillId="13" borderId="5" xfId="0" applyFill="1" applyBorder="1" applyAlignment="1">
      <alignment vertical="center"/>
    </xf>
    <xf numFmtId="0" fontId="3" fillId="0" borderId="0" xfId="0" applyFont="1" applyAlignment="1">
      <alignment horizontal="left" vertical="center"/>
    </xf>
    <xf numFmtId="0" fontId="0" fillId="0" borderId="0" xfId="0" applyAlignment="1">
      <alignment vertical="center"/>
    </xf>
    <xf numFmtId="0" fontId="23" fillId="0" borderId="0" xfId="0" applyFont="1" applyAlignme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11" fillId="0" borderId="12" xfId="0" applyFont="1" applyBorder="1" applyAlignment="1">
      <alignment horizontal="left" vertical="top" wrapText="1"/>
    </xf>
    <xf numFmtId="0" fontId="3" fillId="0" borderId="3" xfId="0" applyFont="1" applyBorder="1" applyAlignment="1">
      <alignment horizontal="left" vertical="top"/>
    </xf>
    <xf numFmtId="0" fontId="0" fillId="15" borderId="40" xfId="0" applyFont="1" applyFill="1" applyBorder="1" applyAlignment="1">
      <alignment horizontal="left" vertical="center"/>
    </xf>
    <xf numFmtId="0" fontId="0" fillId="15" borderId="41" xfId="0" applyFill="1" applyBorder="1" applyAlignment="1">
      <alignment horizontal="left" vertical="center"/>
    </xf>
    <xf numFmtId="0" fontId="0" fillId="15" borderId="41" xfId="0" applyFill="1" applyBorder="1"/>
    <xf numFmtId="0" fontId="0" fillId="15" borderId="43" xfId="0" applyFill="1" applyBorder="1"/>
    <xf numFmtId="0" fontId="0" fillId="15" borderId="44" xfId="0" applyFont="1" applyFill="1" applyBorder="1" applyAlignment="1">
      <alignment horizontal="left" vertical="center"/>
    </xf>
    <xf numFmtId="0" fontId="0" fillId="15" borderId="45" xfId="0" applyFill="1" applyBorder="1" applyAlignment="1">
      <alignment horizontal="left" vertical="center"/>
    </xf>
    <xf numFmtId="0" fontId="0" fillId="15" borderId="45" xfId="0" applyFill="1" applyBorder="1"/>
    <xf numFmtId="0" fontId="0" fillId="15" borderId="46" xfId="0" applyFill="1" applyBorder="1"/>
    <xf numFmtId="0" fontId="18" fillId="15" borderId="7" xfId="0" applyFont="1" applyFill="1" applyBorder="1" applyAlignment="1">
      <alignment horizontal="left" vertical="center"/>
    </xf>
    <xf numFmtId="0" fontId="0" fillId="15" borderId="3" xfId="0" applyFill="1" applyBorder="1" applyAlignment="1">
      <alignment horizontal="left" vertical="center"/>
    </xf>
    <xf numFmtId="0" fontId="0" fillId="15" borderId="3" xfId="0" applyFill="1" applyBorder="1"/>
    <xf numFmtId="0" fontId="0" fillId="15" borderId="47" xfId="0" applyFont="1" applyFill="1" applyBorder="1" applyAlignment="1">
      <alignment horizontal="left" vertical="center"/>
    </xf>
    <xf numFmtId="0" fontId="0" fillId="15" borderId="48" xfId="0" applyFill="1" applyBorder="1" applyAlignment="1">
      <alignment horizontal="left" vertical="center"/>
    </xf>
    <xf numFmtId="0" fontId="0" fillId="15" borderId="48" xfId="0" applyFill="1" applyBorder="1"/>
    <xf numFmtId="0" fontId="0" fillId="15" borderId="74" xfId="0" applyFill="1" applyBorder="1"/>
    <xf numFmtId="0" fontId="28" fillId="13" borderId="4" xfId="0" applyFont="1" applyFill="1" applyBorder="1" applyAlignment="1">
      <alignment horizontal="right"/>
    </xf>
    <xf numFmtId="0" fontId="2" fillId="13" borderId="9" xfId="0" applyFont="1" applyFill="1" applyBorder="1" applyAlignment="1">
      <alignment horizontal="left" vertical="center"/>
    </xf>
    <xf numFmtId="0" fontId="0" fillId="7" borderId="7" xfId="0" applyFill="1" applyBorder="1" applyAlignment="1">
      <alignment horizontal="center" vertical="center"/>
    </xf>
    <xf numFmtId="0" fontId="0" fillId="7" borderId="68" xfId="0" applyFill="1" applyBorder="1" applyAlignment="1">
      <alignment horizontal="center" vertical="center"/>
    </xf>
    <xf numFmtId="0" fontId="0" fillId="7" borderId="6" xfId="0" applyFill="1" applyBorder="1" applyAlignment="1">
      <alignment horizontal="center" vertical="center" wrapText="1"/>
    </xf>
    <xf numFmtId="0" fontId="31" fillId="24" borderId="51" xfId="0" applyFont="1" applyFill="1" applyBorder="1" applyAlignment="1">
      <alignment horizontal="center"/>
    </xf>
    <xf numFmtId="0" fontId="55" fillId="13" borderId="9" xfId="0" applyFont="1" applyFill="1" applyBorder="1" applyAlignment="1">
      <alignment horizontal="center" vertical="center"/>
    </xf>
    <xf numFmtId="0" fontId="5" fillId="6" borderId="50" xfId="0" applyFont="1" applyFill="1" applyBorder="1" applyAlignment="1">
      <alignment horizontal="center" vertical="center"/>
    </xf>
    <xf numFmtId="0" fontId="43" fillId="24" borderId="51" xfId="0" applyFont="1" applyFill="1" applyBorder="1" applyAlignment="1">
      <alignment horizontal="center" vertical="center"/>
    </xf>
    <xf numFmtId="0" fontId="5" fillId="24" borderId="69" xfId="0" applyFont="1" applyFill="1" applyBorder="1" applyAlignment="1">
      <alignment horizontal="center"/>
    </xf>
    <xf numFmtId="0" fontId="56" fillId="24" borderId="9" xfId="0" applyFont="1" applyFill="1" applyBorder="1" applyAlignment="1">
      <alignment horizontal="center" vertical="center"/>
    </xf>
    <xf numFmtId="0" fontId="5" fillId="24" borderId="51" xfId="0" applyFont="1" applyFill="1" applyBorder="1" applyAlignment="1">
      <alignment horizontal="center"/>
    </xf>
    <xf numFmtId="0" fontId="5" fillId="24" borderId="52" xfId="0" applyFont="1" applyFill="1" applyBorder="1" applyAlignment="1">
      <alignment horizont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70" xfId="0" applyFont="1" applyBorder="1" applyAlignment="1">
      <alignment horizontal="center" vertical="center"/>
    </xf>
    <xf numFmtId="0" fontId="2" fillId="12" borderId="9" xfId="0" applyFont="1" applyFill="1" applyBorder="1" applyAlignment="1">
      <alignment horizontal="center" vertical="center"/>
    </xf>
    <xf numFmtId="0" fontId="2" fillId="14" borderId="17" xfId="0" applyFont="1" applyFill="1" applyBorder="1" applyAlignment="1">
      <alignment horizontal="center"/>
    </xf>
    <xf numFmtId="0" fontId="4" fillId="7" borderId="7" xfId="0" applyFont="1" applyFill="1" applyBorder="1" applyAlignment="1">
      <alignment horizontal="center" vertical="center"/>
    </xf>
    <xf numFmtId="0" fontId="2" fillId="0" borderId="74" xfId="0" applyFont="1" applyBorder="1" applyAlignment="1">
      <alignment horizontal="center" vertical="center"/>
    </xf>
    <xf numFmtId="0" fontId="2" fillId="0" borderId="43" xfId="0" applyFont="1" applyBorder="1" applyAlignment="1">
      <alignment horizontal="center" vertical="center"/>
    </xf>
    <xf numFmtId="0" fontId="2" fillId="0" borderId="76" xfId="0" applyFont="1" applyBorder="1" applyAlignment="1">
      <alignment horizontal="center" vertical="center"/>
    </xf>
    <xf numFmtId="0" fontId="2" fillId="12" borderId="5" xfId="0" applyFont="1" applyFill="1" applyBorder="1" applyAlignment="1">
      <alignment horizontal="center" vertical="center"/>
    </xf>
    <xf numFmtId="0" fontId="0" fillId="15" borderId="78" xfId="0" applyFill="1" applyBorder="1" applyAlignment="1">
      <alignment vertical="center"/>
    </xf>
    <xf numFmtId="0" fontId="0" fillId="15" borderId="79" xfId="0" applyFill="1" applyBorder="1" applyAlignment="1">
      <alignment vertical="center"/>
    </xf>
    <xf numFmtId="0" fontId="0" fillId="15" borderId="80" xfId="0" applyFill="1" applyBorder="1" applyAlignment="1">
      <alignment vertical="center"/>
    </xf>
    <xf numFmtId="0" fontId="0" fillId="22" borderId="2" xfId="0" applyFill="1" applyBorder="1" applyAlignment="1">
      <alignment vertical="center"/>
    </xf>
    <xf numFmtId="0" fontId="2" fillId="13" borderId="18" xfId="0" applyFont="1" applyFill="1" applyBorder="1" applyAlignment="1">
      <alignment horizontal="center"/>
    </xf>
    <xf numFmtId="0" fontId="2" fillId="13" borderId="9" xfId="0" applyFont="1" applyFill="1" applyBorder="1" applyAlignment="1">
      <alignment horizontal="center"/>
    </xf>
    <xf numFmtId="0" fontId="2" fillId="22" borderId="5" xfId="0" applyFont="1" applyFill="1" applyBorder="1" applyAlignment="1">
      <alignment horizontal="center"/>
    </xf>
    <xf numFmtId="0" fontId="2" fillId="22" borderId="9" xfId="0" applyFont="1" applyFill="1" applyBorder="1" applyAlignment="1">
      <alignment horizontal="center"/>
    </xf>
    <xf numFmtId="0" fontId="39" fillId="22" borderId="9" xfId="0" applyFont="1" applyFill="1" applyBorder="1" applyAlignment="1">
      <alignment horizontal="center"/>
    </xf>
    <xf numFmtId="0" fontId="2" fillId="13" borderId="13" xfId="0" applyFont="1" applyFill="1" applyBorder="1" applyAlignment="1">
      <alignment horizontal="center"/>
    </xf>
    <xf numFmtId="0" fontId="2" fillId="7" borderId="9" xfId="0" applyFont="1" applyFill="1" applyBorder="1" applyAlignment="1">
      <alignment vertical="top"/>
    </xf>
    <xf numFmtId="0" fontId="0" fillId="0" borderId="0" xfId="0" applyAlignment="1">
      <alignment vertical="top"/>
    </xf>
    <xf numFmtId="0" fontId="2" fillId="12" borderId="75" xfId="0" applyFont="1" applyFill="1" applyBorder="1" applyAlignment="1">
      <alignment vertical="center"/>
    </xf>
    <xf numFmtId="0" fontId="2" fillId="7" borderId="63" xfId="0" applyFont="1" applyFill="1" applyBorder="1" applyAlignment="1">
      <alignment horizontal="center" vertical="center"/>
    </xf>
    <xf numFmtId="0" fontId="2" fillId="7" borderId="64" xfId="0" applyFont="1" applyFill="1" applyBorder="1" applyAlignment="1">
      <alignment horizontal="center" vertical="center"/>
    </xf>
    <xf numFmtId="0" fontId="2" fillId="7" borderId="70" xfId="0" applyFont="1" applyFill="1" applyBorder="1" applyAlignment="1">
      <alignment horizontal="center" vertical="center"/>
    </xf>
    <xf numFmtId="0" fontId="2" fillId="7" borderId="9" xfId="0" applyFont="1" applyFill="1" applyBorder="1" applyAlignment="1">
      <alignment horizontal="center" vertical="center"/>
    </xf>
    <xf numFmtId="0" fontId="5" fillId="0" borderId="6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0" fillId="0" borderId="14" xfId="0" applyBorder="1" applyProtection="1">
      <protection locked="0"/>
    </xf>
    <xf numFmtId="0" fontId="0" fillId="0" borderId="13" xfId="0" applyBorder="1" applyProtection="1">
      <protection locked="0"/>
    </xf>
    <xf numFmtId="0" fontId="10" fillId="0" borderId="9" xfId="0" applyFont="1" applyBorder="1" applyAlignment="1" applyProtection="1">
      <alignment horizontal="justify" vertical="center"/>
      <protection locked="0"/>
    </xf>
    <xf numFmtId="0" fontId="10" fillId="0" borderId="0" xfId="0" applyFont="1" applyAlignment="1" applyProtection="1">
      <alignment horizontal="justify" vertical="center"/>
      <protection locked="0"/>
    </xf>
    <xf numFmtId="0" fontId="0" fillId="0" borderId="9" xfId="0" applyBorder="1" applyProtection="1">
      <protection locked="0"/>
    </xf>
    <xf numFmtId="0" fontId="0" fillId="0" borderId="0" xfId="0" applyBorder="1" applyProtection="1">
      <protection locked="0"/>
    </xf>
    <xf numFmtId="0" fontId="0" fillId="0" borderId="0" xfId="0" applyProtection="1">
      <protection locked="0"/>
    </xf>
    <xf numFmtId="0" fontId="5" fillId="23" borderId="9"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2" fillId="0" borderId="14" xfId="0" applyFont="1" applyBorder="1" applyProtection="1">
      <protection locked="0"/>
    </xf>
    <xf numFmtId="0" fontId="0" fillId="3" borderId="2" xfId="0" applyFill="1" applyBorder="1" applyProtection="1">
      <protection locked="0"/>
    </xf>
    <xf numFmtId="0" fontId="40" fillId="0" borderId="9" xfId="0" applyFont="1" applyBorder="1" applyAlignment="1" applyProtection="1">
      <alignment horizontal="center" vertical="center"/>
      <protection locked="0"/>
    </xf>
    <xf numFmtId="0" fontId="10" fillId="0" borderId="0" xfId="0" applyFont="1" applyBorder="1" applyAlignment="1" applyProtection="1">
      <alignment horizontal="justify" vertical="center"/>
      <protection locked="0"/>
    </xf>
    <xf numFmtId="0" fontId="6" fillId="0" borderId="9" xfId="0" applyFont="1" applyBorder="1" applyAlignment="1" applyProtection="1">
      <alignment horizontal="left" vertical="center" indent="5"/>
      <protection locked="0"/>
    </xf>
    <xf numFmtId="0" fontId="5" fillId="0" borderId="4" xfId="0" applyFont="1" applyBorder="1" applyAlignment="1" applyProtection="1">
      <alignment horizontal="center" vertical="center"/>
      <protection locked="0"/>
    </xf>
    <xf numFmtId="0" fontId="5" fillId="23" borderId="17"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4" fillId="0" borderId="9" xfId="0" applyFont="1" applyBorder="1" applyProtection="1">
      <protection locked="0"/>
    </xf>
    <xf numFmtId="0" fontId="4" fillId="0" borderId="0" xfId="0" applyFont="1" applyProtection="1">
      <protection locked="0"/>
    </xf>
    <xf numFmtId="0" fontId="29" fillId="23" borderId="9" xfId="0" applyFont="1" applyFill="1" applyBorder="1" applyAlignment="1" applyProtection="1">
      <alignment horizontal="center" vertical="center"/>
      <protection locked="0"/>
    </xf>
    <xf numFmtId="0" fontId="0" fillId="0" borderId="17" xfId="0" applyBorder="1" applyProtection="1">
      <protection locked="0"/>
    </xf>
    <xf numFmtId="0" fontId="8" fillId="0" borderId="9" xfId="0" applyFont="1" applyBorder="1" applyAlignment="1" applyProtection="1">
      <alignment vertical="center"/>
      <protection locked="0"/>
    </xf>
    <xf numFmtId="0" fontId="8" fillId="0" borderId="17" xfId="0" applyFont="1" applyBorder="1" applyAlignment="1" applyProtection="1">
      <alignment vertical="center"/>
      <protection locked="0"/>
    </xf>
    <xf numFmtId="0" fontId="4" fillId="3" borderId="6" xfId="0" applyFont="1" applyFill="1" applyBorder="1" applyAlignment="1" applyProtection="1">
      <alignment vertical="center" wrapText="1"/>
      <protection locked="0"/>
    </xf>
    <xf numFmtId="0" fontId="40" fillId="0" borderId="13"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2" fillId="7" borderId="9" xfId="0" applyFont="1" applyFill="1" applyBorder="1" applyAlignment="1" applyProtection="1">
      <alignment vertical="top"/>
      <protection locked="0"/>
    </xf>
    <xf numFmtId="0" fontId="0" fillId="0" borderId="63" xfId="0"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70"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4" fillId="0" borderId="6"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5" xfId="0" applyFont="1" applyBorder="1" applyAlignment="1">
      <alignment horizontal="justify" vertical="center" wrapText="1"/>
    </xf>
    <xf numFmtId="0" fontId="26" fillId="12" borderId="6" xfId="0" applyFont="1" applyFill="1" applyBorder="1" applyAlignment="1">
      <alignment horizontal="left"/>
    </xf>
    <xf numFmtId="0" fontId="26" fillId="12" borderId="2" xfId="0" applyFont="1" applyFill="1" applyBorder="1" applyAlignment="1">
      <alignment horizontal="left"/>
    </xf>
    <xf numFmtId="0" fontId="26" fillId="12" borderId="5" xfId="0" applyFont="1" applyFill="1" applyBorder="1" applyAlignment="1">
      <alignment horizontal="left"/>
    </xf>
    <xf numFmtId="0" fontId="27" fillId="15" borderId="6" xfId="0" applyFont="1" applyFill="1" applyBorder="1" applyAlignment="1">
      <alignment horizontal="left"/>
    </xf>
    <xf numFmtId="0" fontId="27" fillId="15" borderId="2" xfId="0" applyFont="1" applyFill="1" applyBorder="1" applyAlignment="1">
      <alignment horizontal="left"/>
    </xf>
    <xf numFmtId="0" fontId="27" fillId="15" borderId="5" xfId="0" applyFont="1" applyFill="1" applyBorder="1" applyAlignment="1">
      <alignment horizontal="left"/>
    </xf>
    <xf numFmtId="0" fontId="15" fillId="0" borderId="9" xfId="0" applyFont="1" applyBorder="1" applyAlignment="1">
      <alignment horizontal="justify" vertical="center" wrapText="1"/>
    </xf>
    <xf numFmtId="0" fontId="15" fillId="0" borderId="9" xfId="0" applyFont="1" applyBorder="1" applyAlignment="1">
      <alignment horizontal="justify" vertical="top" wrapText="1"/>
    </xf>
    <xf numFmtId="0" fontId="32" fillId="8" borderId="11" xfId="0" applyFont="1" applyFill="1" applyBorder="1" applyAlignment="1">
      <alignment horizontal="left" vertical="top"/>
    </xf>
    <xf numFmtId="0" fontId="32" fillId="8" borderId="15" xfId="0" applyFont="1" applyFill="1" applyBorder="1" applyAlignment="1">
      <alignment horizontal="left" vertical="top"/>
    </xf>
    <xf numFmtId="0" fontId="32" fillId="8" borderId="10" xfId="0" applyFont="1" applyFill="1" applyBorder="1" applyAlignment="1">
      <alignment horizontal="left" vertical="top"/>
    </xf>
    <xf numFmtId="0" fontId="32" fillId="8" borderId="37" xfId="0" applyFont="1" applyFill="1" applyBorder="1" applyAlignment="1">
      <alignment horizontal="center" vertical="top"/>
    </xf>
    <xf numFmtId="0" fontId="32" fillId="8" borderId="66" xfId="0" applyFont="1" applyFill="1" applyBorder="1" applyAlignment="1">
      <alignment horizontal="center" vertical="top"/>
    </xf>
    <xf numFmtId="0" fontId="32" fillId="8" borderId="22" xfId="0" applyFont="1" applyFill="1" applyBorder="1" applyAlignment="1">
      <alignment horizontal="center" vertical="top"/>
    </xf>
    <xf numFmtId="0" fontId="2" fillId="12" borderId="9" xfId="0" applyFont="1" applyFill="1" applyBorder="1" applyAlignment="1">
      <alignment horizontal="left"/>
    </xf>
    <xf numFmtId="0" fontId="2" fillId="12" borderId="9" xfId="0" applyFont="1" applyFill="1" applyBorder="1" applyAlignment="1">
      <alignment horizontal="left" wrapText="1"/>
    </xf>
    <xf numFmtId="0" fontId="4" fillId="15" borderId="9" xfId="0" applyFont="1" applyFill="1" applyBorder="1" applyAlignment="1">
      <alignment horizontal="left" vertical="center" wrapText="1"/>
    </xf>
    <xf numFmtId="0" fontId="5" fillId="3" borderId="9" xfId="0" applyFont="1" applyFill="1" applyBorder="1" applyAlignment="1" applyProtection="1">
      <alignment horizontal="left" vertical="top" wrapText="1"/>
      <protection locked="0"/>
    </xf>
    <xf numFmtId="0" fontId="5" fillId="3" borderId="9" xfId="0" applyFont="1" applyFill="1" applyBorder="1" applyAlignment="1" applyProtection="1">
      <alignment horizontal="center" vertical="top" wrapText="1"/>
      <protection locked="0"/>
    </xf>
    <xf numFmtId="0" fontId="5" fillId="3" borderId="9" xfId="0" applyFont="1" applyFill="1" applyBorder="1" applyAlignment="1" applyProtection="1">
      <alignment horizontal="center" vertical="top"/>
      <protection locked="0"/>
    </xf>
    <xf numFmtId="0" fontId="5" fillId="3" borderId="6" xfId="0" applyFont="1" applyFill="1" applyBorder="1" applyAlignment="1" applyProtection="1">
      <alignment horizontal="center" vertical="top" wrapText="1"/>
      <protection locked="0"/>
    </xf>
    <xf numFmtId="0" fontId="5" fillId="3" borderId="2" xfId="0" applyFont="1" applyFill="1" applyBorder="1" applyAlignment="1" applyProtection="1">
      <alignment horizontal="center" vertical="top" wrapText="1"/>
      <protection locked="0"/>
    </xf>
    <xf numFmtId="0" fontId="5" fillId="3" borderId="5" xfId="0" applyFont="1" applyFill="1" applyBorder="1" applyAlignment="1" applyProtection="1">
      <alignment horizontal="center" vertical="top" wrapText="1"/>
      <protection locked="0"/>
    </xf>
    <xf numFmtId="0" fontId="5" fillId="13" borderId="9" xfId="0" applyFont="1" applyFill="1" applyBorder="1" applyAlignment="1">
      <alignment horizontal="left" vertical="center" wrapText="1"/>
    </xf>
    <xf numFmtId="0" fontId="4" fillId="15" borderId="6" xfId="0" applyFont="1" applyFill="1" applyBorder="1" applyAlignment="1">
      <alignment horizontal="left" vertical="center" wrapText="1"/>
    </xf>
    <xf numFmtId="0" fontId="4" fillId="15" borderId="2" xfId="0" applyFont="1" applyFill="1" applyBorder="1" applyAlignment="1">
      <alignment horizontal="left" vertical="center" wrapText="1"/>
    </xf>
    <xf numFmtId="0" fontId="4" fillId="15" borderId="5" xfId="0" applyFont="1" applyFill="1" applyBorder="1" applyAlignment="1">
      <alignment horizontal="left" vertical="center" wrapText="1"/>
    </xf>
    <xf numFmtId="0" fontId="26" fillId="15" borderId="9" xfId="0" applyFont="1" applyFill="1" applyBorder="1" applyAlignment="1">
      <alignment horizontal="left" vertical="center" wrapText="1"/>
    </xf>
    <xf numFmtId="0" fontId="42" fillId="20" borderId="6" xfId="0" applyFont="1" applyFill="1" applyBorder="1" applyAlignment="1">
      <alignment horizontal="center" vertical="center"/>
    </xf>
    <xf numFmtId="0" fontId="42" fillId="20" borderId="2" xfId="0" applyFont="1" applyFill="1" applyBorder="1" applyAlignment="1">
      <alignment horizontal="center" vertical="center"/>
    </xf>
    <xf numFmtId="0" fontId="42" fillId="20" borderId="5" xfId="0" applyFont="1" applyFill="1" applyBorder="1" applyAlignment="1">
      <alignment horizontal="center" vertical="center"/>
    </xf>
    <xf numFmtId="0" fontId="32" fillId="8" borderId="71" xfId="0" applyFont="1" applyFill="1" applyBorder="1" applyAlignment="1">
      <alignment horizontal="center" vertical="top"/>
    </xf>
    <xf numFmtId="0" fontId="32" fillId="8" borderId="72" xfId="0" applyFont="1" applyFill="1" applyBorder="1" applyAlignment="1">
      <alignment horizontal="center" vertical="top"/>
    </xf>
    <xf numFmtId="0" fontId="29" fillId="13" borderId="9" xfId="0" applyFont="1" applyFill="1" applyBorder="1" applyAlignment="1">
      <alignment horizontal="left" vertical="center" wrapText="1"/>
    </xf>
    <xf numFmtId="0" fontId="31" fillId="24" borderId="9" xfId="0" applyFont="1" applyFill="1" applyBorder="1" applyAlignment="1">
      <alignment horizontal="left"/>
    </xf>
    <xf numFmtId="0" fontId="4" fillId="13" borderId="9" xfId="0" applyFont="1" applyFill="1" applyBorder="1" applyAlignment="1">
      <alignment horizontal="left" vertical="top" wrapText="1"/>
    </xf>
    <xf numFmtId="0" fontId="4" fillId="15" borderId="9" xfId="0" applyFont="1" applyFill="1" applyBorder="1" applyAlignment="1">
      <alignment horizontal="left" vertical="top" wrapText="1"/>
    </xf>
    <xf numFmtId="0" fontId="2" fillId="13" borderId="9" xfId="0" applyFont="1" applyFill="1" applyBorder="1" applyAlignment="1">
      <alignment horizontal="left" vertical="top" wrapText="1"/>
    </xf>
    <xf numFmtId="0" fontId="5" fillId="3" borderId="6"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4" fillId="15" borderId="9" xfId="0" applyFont="1" applyFill="1" applyBorder="1" applyAlignment="1" applyProtection="1">
      <alignment horizontal="justify" vertical="center" wrapText="1"/>
      <protection locked="0"/>
    </xf>
    <xf numFmtId="0" fontId="15" fillId="15" borderId="6"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15" fillId="15" borderId="5" xfId="0" applyFont="1" applyFill="1" applyBorder="1" applyAlignment="1">
      <alignment horizontal="left" vertical="center" wrapText="1"/>
    </xf>
    <xf numFmtId="0" fontId="4" fillId="15" borderId="7" xfId="0" applyFont="1" applyFill="1" applyBorder="1" applyAlignment="1">
      <alignment horizontal="left" vertical="center" wrapText="1"/>
    </xf>
    <xf numFmtId="0" fontId="4" fillId="15" borderId="3" xfId="0" applyFont="1" applyFill="1" applyBorder="1" applyAlignment="1">
      <alignment horizontal="left" vertical="center" wrapText="1"/>
    </xf>
    <xf numFmtId="0" fontId="4" fillId="15" borderId="4"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4" fillId="15" borderId="9" xfId="0" applyFont="1" applyFill="1" applyBorder="1" applyAlignment="1">
      <alignment horizontal="justify" vertical="center" wrapText="1"/>
    </xf>
    <xf numFmtId="0" fontId="4" fillId="15" borderId="6" xfId="0" applyFont="1" applyFill="1" applyBorder="1" applyAlignment="1" applyProtection="1">
      <alignment horizontal="left" vertical="center" wrapText="1"/>
      <protection locked="0"/>
    </xf>
    <xf numFmtId="0" fontId="4" fillId="15" borderId="2" xfId="0" applyFont="1" applyFill="1" applyBorder="1" applyAlignment="1" applyProtection="1">
      <alignment horizontal="left" vertical="center" wrapText="1"/>
      <protection locked="0"/>
    </xf>
    <xf numFmtId="0" fontId="4" fillId="15" borderId="5" xfId="0" applyFont="1" applyFill="1" applyBorder="1" applyAlignment="1" applyProtection="1">
      <alignment horizontal="left" vertical="center" wrapText="1"/>
      <protection locked="0"/>
    </xf>
    <xf numFmtId="0" fontId="32" fillId="8" borderId="11" xfId="0" applyFont="1" applyFill="1" applyBorder="1" applyAlignment="1">
      <alignment horizontal="center" vertical="top"/>
    </xf>
    <xf numFmtId="0" fontId="32" fillId="8" borderId="15" xfId="0" applyFont="1" applyFill="1" applyBorder="1" applyAlignment="1">
      <alignment horizontal="center" vertical="top"/>
    </xf>
    <xf numFmtId="0" fontId="32" fillId="8" borderId="10" xfId="0" applyFont="1" applyFill="1" applyBorder="1" applyAlignment="1">
      <alignment horizontal="center" vertical="top"/>
    </xf>
    <xf numFmtId="0" fontId="2" fillId="13" borderId="6"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13" borderId="5" xfId="0" applyFont="1" applyFill="1" applyBorder="1" applyAlignment="1">
      <alignment horizontal="left" vertical="center" wrapText="1"/>
    </xf>
    <xf numFmtId="0" fontId="5" fillId="13" borderId="9" xfId="0" applyFont="1" applyFill="1" applyBorder="1" applyAlignment="1">
      <alignment horizontal="left" vertical="top" wrapText="1"/>
    </xf>
    <xf numFmtId="0" fontId="4" fillId="15" borderId="6" xfId="0" applyFont="1" applyFill="1" applyBorder="1" applyAlignment="1">
      <alignment horizontal="left" vertical="top" wrapText="1"/>
    </xf>
    <xf numFmtId="0" fontId="4" fillId="15" borderId="2" xfId="0" applyFont="1" applyFill="1" applyBorder="1" applyAlignment="1">
      <alignment horizontal="left" vertical="top" wrapText="1"/>
    </xf>
    <xf numFmtId="0" fontId="4" fillId="15" borderId="5" xfId="0" applyFont="1" applyFill="1" applyBorder="1" applyAlignment="1">
      <alignment horizontal="left" vertical="top" wrapText="1"/>
    </xf>
    <xf numFmtId="0" fontId="5" fillId="13" borderId="6" xfId="0" applyFont="1" applyFill="1" applyBorder="1" applyAlignment="1">
      <alignment horizontal="left" vertical="center" wrapText="1"/>
    </xf>
    <xf numFmtId="0" fontId="5" fillId="13" borderId="2"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68" xfId="0" applyFill="1" applyBorder="1" applyAlignment="1">
      <alignment horizontal="center" vertical="center"/>
    </xf>
    <xf numFmtId="0" fontId="36" fillId="15" borderId="9" xfId="0" applyFont="1" applyFill="1" applyBorder="1" applyAlignment="1">
      <alignment horizontal="justify" vertical="center" wrapText="1"/>
    </xf>
    <xf numFmtId="0" fontId="15" fillId="15" borderId="9" xfId="0" applyFont="1" applyFill="1" applyBorder="1" applyAlignment="1">
      <alignment horizontal="justify" vertical="center" wrapText="1"/>
    </xf>
    <xf numFmtId="0" fontId="5" fillId="13" borderId="6" xfId="0" applyFont="1" applyFill="1" applyBorder="1" applyAlignment="1">
      <alignment horizontal="left" vertical="center"/>
    </xf>
    <xf numFmtId="0" fontId="5" fillId="13" borderId="2" xfId="0" applyFont="1" applyFill="1" applyBorder="1" applyAlignment="1">
      <alignment horizontal="left" vertical="center"/>
    </xf>
    <xf numFmtId="0" fontId="5" fillId="13" borderId="5" xfId="0" applyFont="1" applyFill="1" applyBorder="1" applyAlignment="1">
      <alignment horizontal="left" vertical="center"/>
    </xf>
    <xf numFmtId="0" fontId="31" fillId="24" borderId="11" xfId="0" applyFont="1" applyFill="1" applyBorder="1" applyAlignment="1">
      <alignment horizontal="left" vertical="center"/>
    </xf>
    <xf numFmtId="0" fontId="31" fillId="24" borderId="15" xfId="0" applyFont="1" applyFill="1" applyBorder="1" applyAlignment="1">
      <alignment horizontal="left" vertical="center"/>
    </xf>
    <xf numFmtId="0" fontId="31" fillId="24" borderId="10" xfId="0" applyFont="1" applyFill="1" applyBorder="1" applyAlignment="1">
      <alignment horizontal="left" vertical="center"/>
    </xf>
    <xf numFmtId="0" fontId="2" fillId="13" borderId="6" xfId="0" applyFont="1" applyFill="1" applyBorder="1" applyAlignment="1">
      <alignment horizontal="left"/>
    </xf>
    <xf numFmtId="0" fontId="2" fillId="13" borderId="2" xfId="0" applyFont="1" applyFill="1" applyBorder="1" applyAlignment="1">
      <alignment horizontal="left"/>
    </xf>
    <xf numFmtId="0" fontId="2" fillId="13" borderId="5" xfId="0" applyFont="1" applyFill="1" applyBorder="1" applyAlignment="1">
      <alignment horizontal="left"/>
    </xf>
    <xf numFmtId="0" fontId="4" fillId="15" borderId="6" xfId="0" applyFont="1" applyFill="1" applyBorder="1" applyAlignment="1">
      <alignment horizontal="justify" vertical="center" wrapText="1"/>
    </xf>
    <xf numFmtId="0" fontId="4" fillId="15" borderId="2" xfId="0" applyFont="1" applyFill="1" applyBorder="1" applyAlignment="1">
      <alignment horizontal="justify" vertical="center" wrapText="1"/>
    </xf>
    <xf numFmtId="0" fontId="4" fillId="15" borderId="5" xfId="0" applyFont="1" applyFill="1" applyBorder="1" applyAlignment="1">
      <alignment horizontal="justify" vertical="center" wrapText="1"/>
    </xf>
    <xf numFmtId="0" fontId="4" fillId="15" borderId="7" xfId="0" applyFont="1" applyFill="1" applyBorder="1" applyAlignment="1">
      <alignment horizontal="justify" vertical="center" wrapText="1"/>
    </xf>
    <xf numFmtId="0" fontId="4" fillId="15" borderId="3" xfId="0" applyFont="1" applyFill="1" applyBorder="1" applyAlignment="1">
      <alignment horizontal="justify" vertical="center" wrapText="1"/>
    </xf>
    <xf numFmtId="0" fontId="4" fillId="15" borderId="4" xfId="0" applyFont="1" applyFill="1" applyBorder="1" applyAlignment="1">
      <alignment horizontal="justify" vertical="center" wrapText="1"/>
    </xf>
    <xf numFmtId="0" fontId="5" fillId="13" borderId="6" xfId="0" applyFont="1" applyFill="1" applyBorder="1" applyAlignment="1">
      <alignment horizontal="left" vertical="top"/>
    </xf>
    <xf numFmtId="0" fontId="5" fillId="13" borderId="2" xfId="0" applyFont="1" applyFill="1" applyBorder="1" applyAlignment="1">
      <alignment horizontal="left" vertical="top"/>
    </xf>
    <xf numFmtId="0" fontId="5" fillId="13" borderId="5" xfId="0" applyFont="1" applyFill="1" applyBorder="1" applyAlignment="1">
      <alignment horizontal="left" vertical="top"/>
    </xf>
    <xf numFmtId="0" fontId="29" fillId="13" borderId="9" xfId="0" applyFont="1" applyFill="1" applyBorder="1" applyAlignment="1">
      <alignment horizontal="left" wrapText="1"/>
    </xf>
    <xf numFmtId="0" fontId="25" fillId="13" borderId="6" xfId="0" applyFont="1" applyFill="1" applyBorder="1" applyAlignment="1">
      <alignment horizontal="left" vertical="center" wrapText="1"/>
    </xf>
    <xf numFmtId="0" fontId="25" fillId="13" borderId="2" xfId="0" applyFont="1" applyFill="1" applyBorder="1" applyAlignment="1">
      <alignment horizontal="left" vertical="center" wrapText="1"/>
    </xf>
    <xf numFmtId="0" fontId="25" fillId="13" borderId="5" xfId="0" applyFont="1" applyFill="1" applyBorder="1" applyAlignment="1">
      <alignment horizontal="left" vertical="center" wrapText="1"/>
    </xf>
    <xf numFmtId="0" fontId="29" fillId="13" borderId="9" xfId="0" applyFont="1" applyFill="1" applyBorder="1" applyAlignment="1">
      <alignment horizontal="left"/>
    </xf>
    <xf numFmtId="0" fontId="15" fillId="15" borderId="68" xfId="0" applyFont="1" applyFill="1" applyBorder="1" applyAlignment="1">
      <alignment horizontal="left" vertical="center" wrapText="1"/>
    </xf>
    <xf numFmtId="0" fontId="15" fillId="15" borderId="12" xfId="0" applyFont="1" applyFill="1" applyBorder="1" applyAlignment="1">
      <alignment horizontal="left" vertical="center" wrapText="1"/>
    </xf>
    <xf numFmtId="0" fontId="15" fillId="15" borderId="62" xfId="0" applyFont="1" applyFill="1" applyBorder="1" applyAlignment="1">
      <alignment horizontal="left" vertical="center" wrapText="1"/>
    </xf>
    <xf numFmtId="0" fontId="4" fillId="15" borderId="9" xfId="0" applyFont="1" applyFill="1" applyBorder="1" applyAlignment="1">
      <alignment horizontal="left" vertical="center"/>
    </xf>
    <xf numFmtId="0" fontId="5" fillId="13" borderId="9" xfId="0" applyFont="1" applyFill="1" applyBorder="1" applyAlignment="1">
      <alignment horizontal="left" vertical="center"/>
    </xf>
    <xf numFmtId="0" fontId="31" fillId="24" borderId="11" xfId="0" applyFont="1" applyFill="1" applyBorder="1" applyAlignment="1">
      <alignment horizontal="left"/>
    </xf>
    <xf numFmtId="0" fontId="31" fillId="24" borderId="15" xfId="0" applyFont="1" applyFill="1" applyBorder="1" applyAlignment="1">
      <alignment horizontal="left"/>
    </xf>
    <xf numFmtId="0" fontId="31" fillId="24" borderId="10" xfId="0" applyFont="1" applyFill="1" applyBorder="1" applyAlignment="1">
      <alignment horizontal="left"/>
    </xf>
    <xf numFmtId="0" fontId="4" fillId="15" borderId="9" xfId="0" applyFont="1" applyFill="1" applyBorder="1" applyAlignment="1">
      <alignment horizontal="justify"/>
    </xf>
    <xf numFmtId="0" fontId="5" fillId="13" borderId="9" xfId="0" applyFont="1" applyFill="1" applyBorder="1" applyAlignment="1">
      <alignment horizontal="justify" vertical="center" wrapText="1"/>
    </xf>
    <xf numFmtId="0" fontId="9" fillId="13" borderId="6" xfId="0" applyFont="1" applyFill="1" applyBorder="1" applyAlignment="1">
      <alignment horizontal="left" vertical="center"/>
    </xf>
    <xf numFmtId="0" fontId="9" fillId="13" borderId="2" xfId="0" applyFont="1" applyFill="1" applyBorder="1" applyAlignment="1">
      <alignment horizontal="left" vertical="center"/>
    </xf>
    <xf numFmtId="0" fontId="9" fillId="13" borderId="5" xfId="0" applyFont="1" applyFill="1" applyBorder="1" applyAlignment="1">
      <alignment horizontal="left" vertical="center"/>
    </xf>
    <xf numFmtId="0" fontId="32" fillId="8" borderId="11" xfId="0" applyFont="1" applyFill="1" applyBorder="1" applyAlignment="1">
      <alignment horizontal="center" vertical="center"/>
    </xf>
    <xf numFmtId="0" fontId="32" fillId="8" borderId="15" xfId="0" applyFont="1" applyFill="1" applyBorder="1" applyAlignment="1">
      <alignment horizontal="center" vertical="center"/>
    </xf>
    <xf numFmtId="0" fontId="32" fillId="8" borderId="10" xfId="0" applyFont="1" applyFill="1" applyBorder="1" applyAlignment="1">
      <alignment horizontal="center" vertical="center"/>
    </xf>
    <xf numFmtId="0" fontId="4" fillId="13" borderId="6" xfId="0" applyFont="1" applyFill="1" applyBorder="1" applyAlignment="1">
      <alignment horizontal="left" vertical="center" wrapText="1"/>
    </xf>
    <xf numFmtId="0" fontId="4" fillId="13" borderId="2" xfId="0" applyFont="1" applyFill="1" applyBorder="1" applyAlignment="1">
      <alignment horizontal="left" vertical="center" wrapText="1"/>
    </xf>
    <xf numFmtId="0" fontId="4" fillId="13" borderId="5" xfId="0" applyFont="1" applyFill="1" applyBorder="1" applyAlignment="1">
      <alignment horizontal="left" vertical="center" wrapText="1"/>
    </xf>
    <xf numFmtId="0" fontId="4" fillId="13" borderId="6" xfId="0" applyFont="1" applyFill="1" applyBorder="1" applyAlignment="1">
      <alignment horizontal="left" vertical="center"/>
    </xf>
    <xf numFmtId="0" fontId="4" fillId="13" borderId="2" xfId="0" applyFont="1" applyFill="1" applyBorder="1" applyAlignment="1">
      <alignment horizontal="left" vertical="center"/>
    </xf>
    <xf numFmtId="0" fontId="4" fillId="13" borderId="5" xfId="0" applyFont="1" applyFill="1" applyBorder="1" applyAlignment="1">
      <alignment horizontal="left" vertical="center"/>
    </xf>
    <xf numFmtId="0" fontId="2" fillId="13" borderId="6" xfId="0" applyFont="1" applyFill="1" applyBorder="1" applyAlignment="1">
      <alignment horizontal="left" vertical="center"/>
    </xf>
    <xf numFmtId="0" fontId="2" fillId="13" borderId="2" xfId="0" applyFont="1" applyFill="1" applyBorder="1" applyAlignment="1">
      <alignment horizontal="left" vertical="center"/>
    </xf>
    <xf numFmtId="0" fontId="2" fillId="13" borderId="5" xfId="0" applyFont="1" applyFill="1" applyBorder="1" applyAlignment="1">
      <alignment horizontal="left" vertical="center"/>
    </xf>
    <xf numFmtId="0" fontId="15" fillId="15" borderId="9" xfId="0" applyFont="1" applyFill="1" applyBorder="1" applyAlignment="1">
      <alignment horizontal="left" vertical="center" wrapText="1"/>
    </xf>
    <xf numFmtId="0" fontId="15" fillId="13" borderId="9" xfId="0" applyFont="1" applyFill="1" applyBorder="1" applyAlignment="1">
      <alignment horizontal="left" vertical="center" wrapText="1"/>
    </xf>
    <xf numFmtId="0" fontId="5" fillId="13" borderId="9" xfId="0" applyFont="1" applyFill="1" applyBorder="1" applyAlignment="1">
      <alignment horizontal="left" wrapText="1"/>
    </xf>
    <xf numFmtId="0" fontId="15" fillId="15" borderId="6" xfId="0" applyFont="1" applyFill="1" applyBorder="1" applyAlignment="1">
      <alignment vertical="center" wrapText="1"/>
    </xf>
    <xf numFmtId="0" fontId="15" fillId="15" borderId="2" xfId="0" applyFont="1" applyFill="1" applyBorder="1" applyAlignment="1">
      <alignment vertical="center" wrapText="1"/>
    </xf>
    <xf numFmtId="0" fontId="15" fillId="15" borderId="5" xfId="0" applyFont="1" applyFill="1" applyBorder="1" applyAlignment="1">
      <alignment vertical="center" wrapText="1"/>
    </xf>
    <xf numFmtId="0" fontId="15" fillId="13" borderId="9" xfId="0" applyFont="1" applyFill="1" applyBorder="1" applyAlignment="1">
      <alignment vertical="center" wrapText="1"/>
    </xf>
    <xf numFmtId="0" fontId="5" fillId="13" borderId="6" xfId="0" applyFont="1" applyFill="1" applyBorder="1" applyAlignment="1">
      <alignment horizontal="left"/>
    </xf>
    <xf numFmtId="0" fontId="5" fillId="13" borderId="2" xfId="0" applyFont="1" applyFill="1" applyBorder="1" applyAlignment="1">
      <alignment horizontal="left"/>
    </xf>
    <xf numFmtId="0" fontId="5" fillId="13" borderId="5" xfId="0" applyFont="1" applyFill="1" applyBorder="1" applyAlignment="1">
      <alignment horizontal="left"/>
    </xf>
    <xf numFmtId="0" fontId="15" fillId="13" borderId="6" xfId="0" applyFont="1" applyFill="1" applyBorder="1" applyAlignment="1">
      <alignment horizontal="left" vertical="center" wrapText="1"/>
    </xf>
    <xf numFmtId="0" fontId="15" fillId="13" borderId="2" xfId="0" applyFont="1" applyFill="1" applyBorder="1" applyAlignment="1">
      <alignment horizontal="left" vertical="center" wrapText="1"/>
    </xf>
    <xf numFmtId="0" fontId="15" fillId="13" borderId="5" xfId="0" applyFont="1" applyFill="1" applyBorder="1" applyAlignment="1">
      <alignment horizontal="left" vertical="center" wrapText="1"/>
    </xf>
    <xf numFmtId="0" fontId="4" fillId="3" borderId="6" xfId="0" applyFont="1" applyFill="1" applyBorder="1" applyAlignment="1" applyProtection="1">
      <alignment horizontal="center" vertical="top" wrapText="1"/>
      <protection locked="0"/>
    </xf>
    <xf numFmtId="0" fontId="4" fillId="3" borderId="5" xfId="0" applyFont="1" applyFill="1" applyBorder="1" applyAlignment="1" applyProtection="1">
      <alignment horizontal="center" vertical="top" wrapText="1"/>
      <protection locked="0"/>
    </xf>
    <xf numFmtId="0" fontId="31" fillId="24" borderId="11" xfId="0" applyFont="1" applyFill="1" applyBorder="1" applyAlignment="1">
      <alignment horizontal="left" vertical="center" wrapText="1"/>
    </xf>
    <xf numFmtId="0" fontId="50" fillId="24" borderId="15" xfId="0" applyFont="1" applyFill="1" applyBorder="1" applyAlignment="1">
      <alignment horizontal="left" vertical="center" wrapText="1"/>
    </xf>
    <xf numFmtId="0" fontId="50" fillId="24" borderId="10" xfId="0" applyFont="1" applyFill="1" applyBorder="1" applyAlignment="1">
      <alignment horizontal="left" vertical="center" wrapText="1"/>
    </xf>
    <xf numFmtId="0" fontId="32" fillId="8" borderId="6" xfId="0" applyFont="1" applyFill="1" applyBorder="1" applyAlignment="1">
      <alignment horizontal="left" vertical="top"/>
    </xf>
    <xf numFmtId="0" fontId="32" fillId="8" borderId="2" xfId="0" applyFont="1" applyFill="1" applyBorder="1" applyAlignment="1">
      <alignment horizontal="left" vertical="top"/>
    </xf>
    <xf numFmtId="0" fontId="32" fillId="8" borderId="5" xfId="0" applyFont="1" applyFill="1" applyBorder="1" applyAlignment="1">
      <alignment horizontal="left" vertical="top"/>
    </xf>
    <xf numFmtId="0" fontId="32" fillId="6" borderId="9" xfId="0" applyFont="1" applyFill="1" applyBorder="1" applyAlignment="1">
      <alignment horizontal="center" vertical="center"/>
    </xf>
    <xf numFmtId="0" fontId="15" fillId="13" borderId="6" xfId="0" applyFont="1" applyFill="1" applyBorder="1" applyAlignment="1">
      <alignment horizontal="left" vertical="center"/>
    </xf>
    <xf numFmtId="0" fontId="15" fillId="13" borderId="2" xfId="0" applyFont="1" applyFill="1" applyBorder="1" applyAlignment="1">
      <alignment horizontal="left" vertical="center"/>
    </xf>
    <xf numFmtId="0" fontId="15" fillId="13" borderId="5" xfId="0" applyFont="1" applyFill="1" applyBorder="1" applyAlignment="1">
      <alignment horizontal="left" vertical="center"/>
    </xf>
    <xf numFmtId="0" fontId="25" fillId="13" borderId="6" xfId="0" applyFont="1" applyFill="1" applyBorder="1" applyAlignment="1">
      <alignment horizontal="left" vertical="center"/>
    </xf>
    <xf numFmtId="0" fontId="25" fillId="13" borderId="2" xfId="0" applyFont="1" applyFill="1" applyBorder="1" applyAlignment="1">
      <alignment horizontal="left" vertical="center"/>
    </xf>
    <xf numFmtId="0" fontId="25" fillId="13" borderId="5" xfId="0" applyFont="1" applyFill="1" applyBorder="1" applyAlignment="1">
      <alignment horizontal="left" vertical="center"/>
    </xf>
    <xf numFmtId="0" fontId="15" fillId="15" borderId="6" xfId="0" applyFont="1" applyFill="1" applyBorder="1" applyAlignment="1">
      <alignment horizontal="left" vertical="center"/>
    </xf>
    <xf numFmtId="0" fontId="15" fillId="15" borderId="2" xfId="0" applyFont="1" applyFill="1" applyBorder="1" applyAlignment="1">
      <alignment horizontal="left" vertical="center"/>
    </xf>
    <xf numFmtId="0" fontId="15" fillId="15" borderId="5" xfId="0" applyFont="1" applyFill="1" applyBorder="1" applyAlignment="1">
      <alignment horizontal="left" vertical="center"/>
    </xf>
    <xf numFmtId="3" fontId="20" fillId="9" borderId="2" xfId="0" applyNumberFormat="1" applyFont="1" applyFill="1" applyBorder="1" applyAlignment="1" applyProtection="1">
      <alignment horizontal="center" vertical="center"/>
      <protection locked="0"/>
    </xf>
    <xf numFmtId="3" fontId="20" fillId="9" borderId="30" xfId="0" applyNumberFormat="1" applyFont="1" applyFill="1" applyBorder="1" applyAlignment="1" applyProtection="1">
      <alignment horizontal="center" vertical="center"/>
      <protection locked="0"/>
    </xf>
    <xf numFmtId="0" fontId="16" fillId="25" borderId="11" xfId="0" applyFont="1" applyFill="1" applyBorder="1" applyAlignment="1">
      <alignment horizontal="center" vertical="center"/>
    </xf>
    <xf numFmtId="0" fontId="16" fillId="25" borderId="15" xfId="0" applyFont="1" applyFill="1" applyBorder="1" applyAlignment="1">
      <alignment horizontal="center" vertical="center"/>
    </xf>
    <xf numFmtId="0" fontId="16" fillId="25" borderId="10" xfId="0" applyFont="1" applyFill="1" applyBorder="1" applyAlignment="1">
      <alignment horizontal="center" vertical="center"/>
    </xf>
    <xf numFmtId="0" fontId="17" fillId="17" borderId="11" xfId="0" applyFont="1" applyFill="1" applyBorder="1" applyAlignment="1">
      <alignment horizontal="center" vertical="center"/>
    </xf>
    <xf numFmtId="0" fontId="17" fillId="17" borderId="15" xfId="0" applyFont="1" applyFill="1" applyBorder="1" applyAlignment="1">
      <alignment horizontal="center" vertical="center"/>
    </xf>
    <xf numFmtId="0" fontId="17" fillId="17" borderId="10" xfId="0" applyFont="1" applyFill="1" applyBorder="1" applyAlignment="1">
      <alignment horizontal="center" vertical="center"/>
    </xf>
    <xf numFmtId="0" fontId="18" fillId="26" borderId="24" xfId="0" applyFont="1" applyFill="1" applyBorder="1" applyAlignment="1">
      <alignment horizontal="left" vertical="center"/>
    </xf>
    <xf numFmtId="0" fontId="18" fillId="26" borderId="25" xfId="0" applyFont="1" applyFill="1" applyBorder="1" applyAlignment="1">
      <alignment horizontal="left" vertical="center"/>
    </xf>
    <xf numFmtId="0" fontId="18" fillId="26" borderId="26" xfId="0" applyFont="1" applyFill="1" applyBorder="1" applyAlignment="1">
      <alignment horizontal="left" vertical="center"/>
    </xf>
    <xf numFmtId="3" fontId="19" fillId="0" borderId="23" xfId="0" applyNumberFormat="1" applyFont="1" applyBorder="1" applyAlignment="1">
      <alignment horizontal="center" vertical="center"/>
    </xf>
    <xf numFmtId="0" fontId="18" fillId="26" borderId="27" xfId="0" applyFont="1" applyFill="1" applyBorder="1" applyAlignment="1">
      <alignment horizontal="left" vertical="center"/>
    </xf>
    <xf numFmtId="0" fontId="20" fillId="9" borderId="27" xfId="0" applyFont="1" applyFill="1" applyBorder="1" applyAlignment="1" applyProtection="1">
      <alignment horizontal="center" vertical="center"/>
      <protection locked="0"/>
    </xf>
    <xf numFmtId="0" fontId="20" fillId="9" borderId="25" xfId="0" applyFont="1" applyFill="1" applyBorder="1" applyAlignment="1" applyProtection="1">
      <alignment horizontal="center" vertical="center"/>
      <protection locked="0"/>
    </xf>
    <xf numFmtId="0" fontId="21" fillId="26" borderId="27" xfId="0" applyFont="1" applyFill="1" applyBorder="1" applyAlignment="1">
      <alignment horizontal="left" vertical="center"/>
    </xf>
    <xf numFmtId="0" fontId="21" fillId="26" borderId="25" xfId="0" applyFont="1" applyFill="1" applyBorder="1" applyAlignment="1">
      <alignment horizontal="left" vertical="center"/>
    </xf>
    <xf numFmtId="0" fontId="21" fillId="26" borderId="26" xfId="0" applyFont="1" applyFill="1" applyBorder="1" applyAlignment="1">
      <alignment horizontal="left" vertical="center"/>
    </xf>
    <xf numFmtId="0" fontId="20" fillId="9" borderId="28" xfId="0" applyFont="1" applyFill="1" applyBorder="1" applyAlignment="1" applyProtection="1">
      <alignment horizontal="center" vertical="center"/>
      <protection locked="0"/>
    </xf>
    <xf numFmtId="0" fontId="18" fillId="26" borderId="29" xfId="0" applyFont="1" applyFill="1" applyBorder="1" applyAlignment="1">
      <alignment horizontal="left" vertical="center"/>
    </xf>
    <xf numFmtId="0" fontId="18" fillId="26" borderId="2" xfId="0" applyFont="1" applyFill="1" applyBorder="1" applyAlignment="1">
      <alignment horizontal="left" vertical="center"/>
    </xf>
    <xf numFmtId="0" fontId="18" fillId="26" borderId="5" xfId="0" applyFont="1" applyFill="1" applyBorder="1" applyAlignment="1">
      <alignment horizontal="left" vertical="center"/>
    </xf>
    <xf numFmtId="3" fontId="19" fillId="0" borderId="9" xfId="0" applyNumberFormat="1" applyFont="1" applyBorder="1" applyAlignment="1">
      <alignment horizontal="center" vertical="center"/>
    </xf>
    <xf numFmtId="0" fontId="18" fillId="26" borderId="6" xfId="0" applyFont="1" applyFill="1" applyBorder="1" applyAlignment="1">
      <alignment horizontal="left" vertical="center"/>
    </xf>
    <xf numFmtId="0" fontId="20" fillId="9" borderId="6" xfId="0" applyFont="1" applyFill="1" applyBorder="1" applyAlignment="1" applyProtection="1">
      <alignment horizontal="center" vertical="center"/>
      <protection locked="0"/>
    </xf>
    <xf numFmtId="0" fontId="20" fillId="9" borderId="2" xfId="0" applyFont="1" applyFill="1" applyBorder="1" applyAlignment="1" applyProtection="1">
      <alignment horizontal="center" vertical="center"/>
      <protection locked="0"/>
    </xf>
    <xf numFmtId="3" fontId="21" fillId="26" borderId="6" xfId="0" applyNumberFormat="1" applyFont="1" applyFill="1" applyBorder="1" applyAlignment="1">
      <alignment horizontal="left" vertical="center"/>
    </xf>
    <xf numFmtId="3" fontId="21" fillId="26" borderId="2" xfId="0" applyNumberFormat="1" applyFont="1" applyFill="1" applyBorder="1" applyAlignment="1">
      <alignment horizontal="left" vertical="center"/>
    </xf>
    <xf numFmtId="3" fontId="21" fillId="26" borderId="5" xfId="0" applyNumberFormat="1" applyFont="1" applyFill="1" applyBorder="1" applyAlignment="1">
      <alignment horizontal="left" vertical="center"/>
    </xf>
    <xf numFmtId="0" fontId="20" fillId="9" borderId="30" xfId="0" applyFont="1" applyFill="1" applyBorder="1" applyAlignment="1" applyProtection="1">
      <alignment horizontal="center" vertical="center"/>
      <protection locked="0"/>
    </xf>
    <xf numFmtId="0" fontId="21" fillId="26" borderId="6" xfId="0" applyFont="1" applyFill="1" applyBorder="1" applyAlignment="1">
      <alignment horizontal="left" vertical="center"/>
    </xf>
    <xf numFmtId="0" fontId="21" fillId="26" borderId="2" xfId="0" applyFont="1" applyFill="1" applyBorder="1" applyAlignment="1">
      <alignment horizontal="left" vertical="center"/>
    </xf>
    <xf numFmtId="0" fontId="21" fillId="26" borderId="5" xfId="0" applyFont="1" applyFill="1" applyBorder="1" applyAlignment="1">
      <alignment horizontal="left" vertical="center"/>
    </xf>
    <xf numFmtId="3" fontId="0" fillId="4" borderId="2" xfId="0" applyNumberFormat="1" applyFill="1" applyBorder="1" applyAlignment="1">
      <alignment horizontal="center" vertical="center"/>
    </xf>
    <xf numFmtId="0" fontId="0" fillId="4" borderId="5" xfId="0" applyFill="1" applyBorder="1" applyAlignment="1">
      <alignment horizontal="center" vertical="center"/>
    </xf>
    <xf numFmtId="0" fontId="0" fillId="4" borderId="9" xfId="0" applyFill="1" applyBorder="1" applyAlignment="1">
      <alignment horizontal="center" vertical="center"/>
    </xf>
    <xf numFmtId="0" fontId="18" fillId="26" borderId="31" xfId="0" applyFont="1" applyFill="1" applyBorder="1" applyAlignment="1">
      <alignment horizontal="left" vertical="center"/>
    </xf>
    <xf numFmtId="0" fontId="18" fillId="26" borderId="32" xfId="0" applyFont="1" applyFill="1" applyBorder="1" applyAlignment="1">
      <alignment horizontal="left" vertical="center"/>
    </xf>
    <xf numFmtId="0" fontId="18" fillId="26" borderId="33" xfId="0" applyFont="1" applyFill="1" applyBorder="1" applyAlignment="1">
      <alignment horizontal="left" vertical="center"/>
    </xf>
    <xf numFmtId="3" fontId="19" fillId="0" borderId="34" xfId="0" applyNumberFormat="1" applyFont="1" applyBorder="1" applyAlignment="1">
      <alignment horizontal="center" vertical="center"/>
    </xf>
    <xf numFmtId="0" fontId="18" fillId="26" borderId="35" xfId="0" applyFont="1" applyFill="1" applyBorder="1" applyAlignment="1">
      <alignment horizontal="left" vertical="center"/>
    </xf>
    <xf numFmtId="0" fontId="20" fillId="9" borderId="35" xfId="0" applyFont="1" applyFill="1" applyBorder="1" applyAlignment="1" applyProtection="1">
      <alignment horizontal="center" vertical="center"/>
      <protection locked="0"/>
    </xf>
    <xf numFmtId="0" fontId="20" fillId="9" borderId="32" xfId="0" applyFont="1" applyFill="1" applyBorder="1" applyAlignment="1" applyProtection="1">
      <alignment horizontal="center" vertical="center"/>
      <protection locked="0"/>
    </xf>
    <xf numFmtId="0" fontId="51" fillId="26" borderId="35" xfId="0" applyFont="1" applyFill="1" applyBorder="1" applyAlignment="1">
      <alignment horizontal="left" vertical="center"/>
    </xf>
    <xf numFmtId="0" fontId="51" fillId="26" borderId="32" xfId="0" applyFont="1" applyFill="1" applyBorder="1" applyAlignment="1">
      <alignment horizontal="left" vertical="center"/>
    </xf>
    <xf numFmtId="0" fontId="51" fillId="26" borderId="33" xfId="0" applyFont="1" applyFill="1" applyBorder="1" applyAlignment="1">
      <alignment horizontal="left" vertical="center"/>
    </xf>
    <xf numFmtId="0" fontId="20" fillId="9" borderId="36" xfId="0" applyFont="1" applyFill="1" applyBorder="1" applyAlignment="1" applyProtection="1">
      <alignment horizontal="center" vertical="center"/>
      <protection locked="0"/>
    </xf>
    <xf numFmtId="0" fontId="0" fillId="0" borderId="31"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14" borderId="9" xfId="0" applyFill="1" applyBorder="1" applyAlignment="1">
      <alignment horizontal="center" vertical="center"/>
    </xf>
    <xf numFmtId="0" fontId="0" fillId="14" borderId="13" xfId="0" applyFill="1" applyBorder="1" applyAlignment="1">
      <alignment horizontal="center" vertical="center"/>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4" borderId="50" xfId="0" applyFill="1" applyBorder="1" applyAlignment="1">
      <alignment horizontal="center" vertical="center"/>
    </xf>
    <xf numFmtId="0" fontId="0" fillId="4" borderId="51" xfId="0" applyFill="1" applyBorder="1" applyAlignment="1">
      <alignment horizontal="center" vertical="center"/>
    </xf>
    <xf numFmtId="0" fontId="0" fillId="4" borderId="52" xfId="0" applyFill="1" applyBorder="1" applyAlignment="1">
      <alignment horizontal="center" vertical="center"/>
    </xf>
    <xf numFmtId="0" fontId="0" fillId="4" borderId="54" xfId="0" applyFill="1" applyBorder="1" applyAlignment="1">
      <alignment horizontal="center" vertical="center"/>
    </xf>
    <xf numFmtId="0" fontId="0" fillId="4" borderId="55" xfId="0" applyFill="1" applyBorder="1" applyAlignment="1">
      <alignment horizontal="center" vertical="center"/>
    </xf>
    <xf numFmtId="0" fontId="0" fillId="4" borderId="56" xfId="0" applyFill="1" applyBorder="1" applyAlignment="1">
      <alignment horizontal="center" vertical="center"/>
    </xf>
    <xf numFmtId="0" fontId="0" fillId="4" borderId="2" xfId="0" applyFill="1" applyBorder="1" applyAlignment="1">
      <alignment horizontal="center" vertical="center"/>
    </xf>
    <xf numFmtId="0" fontId="24" fillId="0" borderId="0" xfId="0" applyFont="1" applyAlignment="1">
      <alignment horizontal="right"/>
    </xf>
    <xf numFmtId="0" fontId="16" fillId="14" borderId="77" xfId="0" applyFont="1" applyFill="1" applyBorder="1" applyAlignment="1">
      <alignment horizontal="left" vertical="center"/>
    </xf>
    <xf numFmtId="0" fontId="16" fillId="14" borderId="20" xfId="0" applyFont="1" applyFill="1" applyBorder="1" applyAlignment="1">
      <alignment horizontal="left" vertical="center"/>
    </xf>
    <xf numFmtId="0" fontId="0" fillId="0" borderId="9" xfId="0" applyBorder="1" applyAlignment="1" applyProtection="1">
      <alignment horizontal="left" vertical="top"/>
      <protection locked="0"/>
    </xf>
    <xf numFmtId="0" fontId="52" fillId="15" borderId="6" xfId="0" applyFont="1" applyFill="1" applyBorder="1" applyAlignment="1">
      <alignment horizontal="left"/>
    </xf>
    <xf numFmtId="0" fontId="0" fillId="15" borderId="2" xfId="0" applyFill="1" applyBorder="1" applyAlignment="1">
      <alignment horizontal="left"/>
    </xf>
    <xf numFmtId="0" fontId="0" fillId="15" borderId="5" xfId="0" applyFill="1" applyBorder="1" applyAlignment="1">
      <alignment horizontal="left"/>
    </xf>
    <xf numFmtId="0" fontId="2" fillId="14" borderId="2" xfId="0" applyFont="1" applyFill="1" applyBorder="1" applyAlignment="1">
      <alignment horizontal="center"/>
    </xf>
    <xf numFmtId="0" fontId="2" fillId="14" borderId="5" xfId="0" applyFont="1" applyFill="1" applyBorder="1" applyAlignment="1">
      <alignment horizontal="center"/>
    </xf>
  </cellXfs>
  <cellStyles count="3">
    <cellStyle name="Comma 2" xfId="1"/>
    <cellStyle name="Komma" xfId="2" builtinId="3"/>
    <cellStyle name="Standard" xfId="0" builtinId="0"/>
  </cellStyles>
  <dxfs count="0"/>
  <tableStyles count="0" defaultTableStyle="TableStyleMedium2" defaultPivotStyle="PivotStyleLight16"/>
  <colors>
    <mruColors>
      <color rgb="FFFFE67D"/>
      <color rgb="FFFFFF93"/>
      <color rgb="FF959200"/>
      <color rgb="FFCCCC00"/>
      <color rgb="FFFFCC00"/>
      <color rgb="FFF1C7A5"/>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2</xdr:row>
      <xdr:rowOff>19050</xdr:rowOff>
    </xdr:from>
    <xdr:to>
      <xdr:col>0</xdr:col>
      <xdr:colOff>1323975</xdr:colOff>
      <xdr:row>3</xdr:row>
      <xdr:rowOff>250765</xdr:rowOff>
    </xdr:to>
    <xdr:pic>
      <xdr:nvPicPr>
        <xdr:cNvPr id="4" name="Grafik 3">
          <a:extLst>
            <a:ext uri="{FF2B5EF4-FFF2-40B4-BE49-F238E27FC236}">
              <a16:creationId xmlns:a16="http://schemas.microsoft.com/office/drawing/2014/main" id="{C5FDA98A-BE80-4411-8F3A-27231ECE0A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400050"/>
          <a:ext cx="942975" cy="11270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15"/>
  <sheetViews>
    <sheetView topLeftCell="A41" workbookViewId="0">
      <selection activeCell="B11" sqref="B11:L11"/>
    </sheetView>
  </sheetViews>
  <sheetFormatPr baseColWidth="10" defaultColWidth="9.140625" defaultRowHeight="15"/>
  <cols>
    <col min="1" max="1" width="25.28515625" customWidth="1"/>
  </cols>
  <sheetData>
    <row r="3" spans="1:12" ht="70.900000000000006" customHeight="1">
      <c r="B3" s="55" t="s">
        <v>556</v>
      </c>
      <c r="C3" s="43"/>
      <c r="D3" s="43"/>
      <c r="E3" s="43"/>
      <c r="F3" s="43"/>
      <c r="G3" s="43"/>
      <c r="H3" s="43"/>
      <c r="I3" s="43"/>
      <c r="J3" s="43"/>
      <c r="K3" s="43"/>
      <c r="L3" s="43"/>
    </row>
    <row r="4" spans="1:12" s="13" customFormat="1" ht="22.9" customHeight="1">
      <c r="B4" s="54" t="s">
        <v>147</v>
      </c>
    </row>
    <row r="5" spans="1:12" s="13" customFormat="1" ht="25.15" customHeight="1">
      <c r="A5" s="348" t="s">
        <v>148</v>
      </c>
      <c r="B5" s="349"/>
      <c r="C5" s="349"/>
      <c r="D5" s="349"/>
      <c r="E5" s="349"/>
      <c r="F5" s="349"/>
      <c r="G5" s="349"/>
      <c r="H5" s="349"/>
      <c r="I5" s="349"/>
      <c r="J5" s="349"/>
      <c r="K5" s="349"/>
      <c r="L5" s="350"/>
    </row>
    <row r="6" spans="1:12" s="13" customFormat="1" ht="21.6" customHeight="1">
      <c r="A6" s="345" t="s">
        <v>552</v>
      </c>
      <c r="B6" s="346"/>
      <c r="C6" s="346"/>
      <c r="D6" s="346"/>
      <c r="E6" s="346"/>
      <c r="F6" s="346"/>
      <c r="G6" s="346"/>
      <c r="H6" s="346"/>
      <c r="I6" s="346"/>
      <c r="J6" s="346"/>
      <c r="K6" s="346"/>
      <c r="L6" s="347"/>
    </row>
    <row r="7" spans="1:12" ht="66.599999999999994" customHeight="1">
      <c r="A7" s="59" t="s">
        <v>145</v>
      </c>
      <c r="B7" s="342" t="s">
        <v>146</v>
      </c>
      <c r="C7" s="343"/>
      <c r="D7" s="343"/>
      <c r="E7" s="343"/>
      <c r="F7" s="343"/>
      <c r="G7" s="343"/>
      <c r="H7" s="343"/>
      <c r="I7" s="343"/>
      <c r="J7" s="343"/>
      <c r="K7" s="343"/>
      <c r="L7" s="344"/>
    </row>
    <row r="8" spans="1:12" s="13" customFormat="1" ht="14.45" customHeight="1">
      <c r="A8" s="56"/>
      <c r="B8" s="57"/>
      <c r="C8" s="57"/>
      <c r="D8" s="57"/>
      <c r="E8" s="57"/>
      <c r="F8" s="57"/>
      <c r="G8" s="57"/>
      <c r="H8" s="57"/>
      <c r="I8" s="57"/>
      <c r="J8" s="57"/>
      <c r="K8" s="57"/>
      <c r="L8" s="58"/>
    </row>
    <row r="9" spans="1:12" ht="35.450000000000003" customHeight="1">
      <c r="A9" s="352" t="s">
        <v>150</v>
      </c>
      <c r="B9" s="352"/>
      <c r="C9" s="352"/>
      <c r="D9" s="352"/>
      <c r="E9" s="352"/>
      <c r="F9" s="352"/>
      <c r="G9" s="352"/>
      <c r="H9" s="352"/>
      <c r="I9" s="352"/>
      <c r="J9" s="352"/>
      <c r="K9" s="352"/>
      <c r="L9" s="352"/>
    </row>
    <row r="10" spans="1:12" ht="210.6" customHeight="1">
      <c r="A10" s="60" t="s">
        <v>139</v>
      </c>
      <c r="B10" s="351" t="s">
        <v>144</v>
      </c>
      <c r="C10" s="351"/>
      <c r="D10" s="351"/>
      <c r="E10" s="351"/>
      <c r="F10" s="351"/>
      <c r="G10" s="351"/>
      <c r="H10" s="351"/>
      <c r="I10" s="351"/>
      <c r="J10" s="351"/>
      <c r="K10" s="351"/>
      <c r="L10" s="351"/>
    </row>
    <row r="11" spans="1:12" ht="82.15" customHeight="1">
      <c r="A11" s="61" t="s">
        <v>140</v>
      </c>
      <c r="B11" s="351" t="s">
        <v>201</v>
      </c>
      <c r="C11" s="351"/>
      <c r="D11" s="351"/>
      <c r="E11" s="351"/>
      <c r="F11" s="351"/>
      <c r="G11" s="351"/>
      <c r="H11" s="351"/>
      <c r="I11" s="351"/>
      <c r="J11" s="351"/>
      <c r="K11" s="351"/>
      <c r="L11" s="351"/>
    </row>
    <row r="12" spans="1:12" ht="63" customHeight="1">
      <c r="A12" s="62" t="s">
        <v>151</v>
      </c>
      <c r="B12" s="351" t="s">
        <v>136</v>
      </c>
      <c r="C12" s="351"/>
      <c r="D12" s="351"/>
      <c r="E12" s="351"/>
      <c r="F12" s="351"/>
      <c r="G12" s="351"/>
      <c r="H12" s="351"/>
      <c r="I12" s="351"/>
      <c r="J12" s="351"/>
      <c r="K12" s="351"/>
      <c r="L12" s="351"/>
    </row>
    <row r="13" spans="1:12" ht="33" customHeight="1">
      <c r="A13" s="61" t="s">
        <v>141</v>
      </c>
      <c r="B13" s="351" t="s">
        <v>137</v>
      </c>
      <c r="C13" s="351"/>
      <c r="D13" s="351"/>
      <c r="E13" s="351"/>
      <c r="F13" s="351"/>
      <c r="G13" s="351"/>
      <c r="H13" s="351"/>
      <c r="I13" s="351"/>
      <c r="J13" s="351"/>
      <c r="K13" s="351"/>
      <c r="L13" s="351"/>
    </row>
    <row r="14" spans="1:12" ht="144" customHeight="1">
      <c r="A14" s="62" t="s">
        <v>142</v>
      </c>
      <c r="B14" s="351" t="s">
        <v>138</v>
      </c>
      <c r="C14" s="351"/>
      <c r="D14" s="351"/>
      <c r="E14" s="351"/>
      <c r="F14" s="351"/>
      <c r="G14" s="351"/>
      <c r="H14" s="351"/>
      <c r="I14" s="351"/>
      <c r="J14" s="351"/>
      <c r="K14" s="351"/>
      <c r="L14" s="351"/>
    </row>
    <row r="15" spans="1:12" ht="82.15" customHeight="1">
      <c r="A15" s="61" t="s">
        <v>143</v>
      </c>
      <c r="B15" s="351" t="s">
        <v>149</v>
      </c>
      <c r="C15" s="351"/>
      <c r="D15" s="351"/>
      <c r="E15" s="351"/>
      <c r="F15" s="351"/>
      <c r="G15" s="351"/>
      <c r="H15" s="351"/>
      <c r="I15" s="351"/>
      <c r="J15" s="351"/>
      <c r="K15" s="351"/>
      <c r="L15" s="351"/>
    </row>
  </sheetData>
  <mergeCells count="10">
    <mergeCell ref="B15:L15"/>
    <mergeCell ref="A9:L9"/>
    <mergeCell ref="B10:L10"/>
    <mergeCell ref="B11:L11"/>
    <mergeCell ref="B12:L12"/>
    <mergeCell ref="B7:L7"/>
    <mergeCell ref="A6:L6"/>
    <mergeCell ref="A5:L5"/>
    <mergeCell ref="B13:L13"/>
    <mergeCell ref="B14:L14"/>
  </mergeCells>
  <pageMargins left="0.51181102362204722" right="0.51181102362204722" top="0.74803149606299213" bottom="0.74803149606299213" header="0.31496062992125984" footer="0.31496062992125984"/>
  <pageSetup paperSize="9" scale="74" orientation="portrait" r:id="rId1"/>
  <headerFooter>
    <oddFooter>&amp;LWSTF/GIZ/UBSUP&amp;CTool for the Detailed Appraisal of SafiSan Project Proposals &amp;ROctober 2014</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2"/>
  <sheetViews>
    <sheetView view="pageLayout" topLeftCell="A9" zoomScaleNormal="100" workbookViewId="0">
      <selection activeCell="C14" sqref="C14"/>
    </sheetView>
  </sheetViews>
  <sheetFormatPr baseColWidth="10" defaultColWidth="9.140625" defaultRowHeight="15"/>
  <cols>
    <col min="2" max="2" width="6" customWidth="1"/>
    <col min="3" max="3" width="6.5703125" customWidth="1"/>
    <col min="4" max="4" width="6.140625" customWidth="1"/>
    <col min="5" max="5" width="5.5703125" style="28" customWidth="1"/>
    <col min="10" max="10" width="14" customWidth="1"/>
    <col min="17" max="17" width="5" customWidth="1"/>
    <col min="19" max="19" width="6.28515625" customWidth="1"/>
    <col min="20" max="20" width="4.28515625" customWidth="1"/>
  </cols>
  <sheetData>
    <row r="1" spans="1:25" ht="19.5" thickBot="1">
      <c r="A1" s="496" t="s">
        <v>77</v>
      </c>
      <c r="B1" s="497"/>
      <c r="C1" s="497"/>
      <c r="D1" s="497"/>
      <c r="E1" s="497"/>
      <c r="F1" s="497"/>
      <c r="G1" s="497"/>
      <c r="H1" s="497"/>
      <c r="I1" s="497"/>
      <c r="J1" s="497"/>
      <c r="K1" s="497"/>
      <c r="L1" s="497"/>
      <c r="M1" s="497"/>
      <c r="N1" s="497"/>
      <c r="O1" s="497"/>
      <c r="P1" s="497"/>
      <c r="Q1" s="497"/>
      <c r="R1" s="497"/>
      <c r="S1" s="497"/>
      <c r="T1" s="497"/>
      <c r="U1" s="497"/>
      <c r="V1" s="497"/>
      <c r="W1" s="497"/>
      <c r="X1" s="497"/>
      <c r="Y1" s="498"/>
    </row>
    <row r="2" spans="1:25" ht="15.75" thickBot="1">
      <c r="A2" s="13"/>
      <c r="B2" s="13"/>
      <c r="C2" s="13"/>
      <c r="D2" s="13"/>
      <c r="E2" s="13"/>
      <c r="F2" s="13"/>
      <c r="G2" s="13"/>
      <c r="H2" s="13"/>
      <c r="I2" s="13"/>
      <c r="J2" s="13"/>
      <c r="K2" s="13"/>
      <c r="L2" s="13"/>
      <c r="M2" s="13"/>
      <c r="N2" s="13"/>
      <c r="O2" s="13"/>
      <c r="P2" s="13"/>
      <c r="Q2" s="13"/>
      <c r="R2" s="13"/>
      <c r="S2" s="13"/>
      <c r="T2" s="13"/>
      <c r="U2" s="13"/>
      <c r="V2" s="13"/>
      <c r="W2" s="13"/>
      <c r="X2" s="13"/>
      <c r="Y2" s="13"/>
    </row>
    <row r="3" spans="1:25" ht="16.5" thickBot="1">
      <c r="A3" s="499" t="s">
        <v>78</v>
      </c>
      <c r="B3" s="500"/>
      <c r="C3" s="500"/>
      <c r="D3" s="500"/>
      <c r="E3" s="500"/>
      <c r="F3" s="500"/>
      <c r="G3" s="500"/>
      <c r="H3" s="500"/>
      <c r="I3" s="500"/>
      <c r="J3" s="500"/>
      <c r="K3" s="500"/>
      <c r="L3" s="500"/>
      <c r="M3" s="500"/>
      <c r="N3" s="500"/>
      <c r="O3" s="500"/>
      <c r="P3" s="500"/>
      <c r="Q3" s="500"/>
      <c r="R3" s="500"/>
      <c r="S3" s="500"/>
      <c r="T3" s="500"/>
      <c r="U3" s="500"/>
      <c r="V3" s="500"/>
      <c r="W3" s="500"/>
      <c r="X3" s="500"/>
      <c r="Y3" s="501"/>
    </row>
    <row r="4" spans="1:25" ht="21" customHeight="1">
      <c r="A4" s="502" t="s">
        <v>187</v>
      </c>
      <c r="B4" s="503"/>
      <c r="C4" s="503"/>
      <c r="D4" s="503"/>
      <c r="E4" s="504"/>
      <c r="F4" s="505"/>
      <c r="G4" s="505"/>
      <c r="H4" s="506" t="s">
        <v>192</v>
      </c>
      <c r="I4" s="503"/>
      <c r="J4" s="504"/>
      <c r="K4" s="507"/>
      <c r="L4" s="508"/>
      <c r="M4" s="508"/>
      <c r="N4" s="508"/>
      <c r="O4" s="29"/>
      <c r="P4" s="509" t="s">
        <v>197</v>
      </c>
      <c r="Q4" s="510"/>
      <c r="R4" s="510"/>
      <c r="S4" s="510"/>
      <c r="T4" s="511"/>
      <c r="U4" s="508"/>
      <c r="V4" s="508"/>
      <c r="W4" s="508"/>
      <c r="X4" s="508"/>
      <c r="Y4" s="512"/>
    </row>
    <row r="5" spans="1:25" ht="21" customHeight="1">
      <c r="A5" s="513" t="s">
        <v>188</v>
      </c>
      <c r="B5" s="514"/>
      <c r="C5" s="514"/>
      <c r="D5" s="514"/>
      <c r="E5" s="515"/>
      <c r="F5" s="516"/>
      <c r="G5" s="516"/>
      <c r="H5" s="517" t="s">
        <v>193</v>
      </c>
      <c r="I5" s="514"/>
      <c r="J5" s="515"/>
      <c r="K5" s="518"/>
      <c r="L5" s="519"/>
      <c r="M5" s="519"/>
      <c r="N5" s="519"/>
      <c r="O5" s="30"/>
      <c r="P5" s="520" t="s">
        <v>198</v>
      </c>
      <c r="Q5" s="521"/>
      <c r="R5" s="521"/>
      <c r="S5" s="521"/>
      <c r="T5" s="522"/>
      <c r="U5" s="494"/>
      <c r="V5" s="494"/>
      <c r="W5" s="494"/>
      <c r="X5" s="494"/>
      <c r="Y5" s="495"/>
    </row>
    <row r="6" spans="1:25" ht="21" customHeight="1">
      <c r="A6" s="513" t="s">
        <v>189</v>
      </c>
      <c r="B6" s="514"/>
      <c r="C6" s="514"/>
      <c r="D6" s="514"/>
      <c r="E6" s="515"/>
      <c r="F6" s="516"/>
      <c r="G6" s="516"/>
      <c r="H6" s="517" t="s">
        <v>194</v>
      </c>
      <c r="I6" s="514"/>
      <c r="J6" s="515"/>
      <c r="K6" s="518"/>
      <c r="L6" s="519"/>
      <c r="M6" s="519"/>
      <c r="N6" s="519"/>
      <c r="O6" s="30"/>
      <c r="P6" s="524" t="s">
        <v>199</v>
      </c>
      <c r="Q6" s="525"/>
      <c r="R6" s="525"/>
      <c r="S6" s="525"/>
      <c r="T6" s="526"/>
      <c r="U6" s="519"/>
      <c r="V6" s="519"/>
      <c r="W6" s="519"/>
      <c r="X6" s="519"/>
      <c r="Y6" s="523"/>
    </row>
    <row r="7" spans="1:25" ht="21" customHeight="1">
      <c r="A7" s="513" t="s">
        <v>190</v>
      </c>
      <c r="B7" s="514"/>
      <c r="C7" s="514"/>
      <c r="D7" s="514"/>
      <c r="E7" s="515"/>
      <c r="F7" s="516"/>
      <c r="G7" s="516"/>
      <c r="H7" s="517" t="s">
        <v>195</v>
      </c>
      <c r="I7" s="514"/>
      <c r="J7" s="515"/>
      <c r="K7" s="518"/>
      <c r="L7" s="519"/>
      <c r="M7" s="519"/>
      <c r="N7" s="519"/>
      <c r="O7" s="30"/>
      <c r="P7" s="524" t="s">
        <v>200</v>
      </c>
      <c r="Q7" s="525"/>
      <c r="R7" s="525"/>
      <c r="S7" s="525"/>
      <c r="T7" s="526"/>
      <c r="U7" s="519"/>
      <c r="V7" s="519"/>
      <c r="W7" s="519"/>
      <c r="X7" s="519"/>
      <c r="Y7" s="523"/>
    </row>
    <row r="8" spans="1:25" ht="21" customHeight="1" thickBot="1">
      <c r="A8" s="530" t="s">
        <v>191</v>
      </c>
      <c r="B8" s="531"/>
      <c r="C8" s="531"/>
      <c r="D8" s="531"/>
      <c r="E8" s="532"/>
      <c r="F8" s="533"/>
      <c r="G8" s="533"/>
      <c r="H8" s="534" t="s">
        <v>196</v>
      </c>
      <c r="I8" s="531"/>
      <c r="J8" s="532"/>
      <c r="K8" s="535"/>
      <c r="L8" s="536"/>
      <c r="M8" s="536"/>
      <c r="N8" s="536"/>
      <c r="O8" s="31"/>
      <c r="P8" s="537" t="s">
        <v>487</v>
      </c>
      <c r="Q8" s="538"/>
      <c r="R8" s="538"/>
      <c r="S8" s="538"/>
      <c r="T8" s="539"/>
      <c r="U8" s="536"/>
      <c r="V8" s="536"/>
      <c r="W8" s="536"/>
      <c r="X8" s="536"/>
      <c r="Y8" s="540"/>
    </row>
    <row r="9" spans="1:25" ht="15.75" thickBot="1">
      <c r="A9" s="32"/>
      <c r="B9" s="32"/>
      <c r="C9" s="32"/>
      <c r="D9" s="32"/>
      <c r="E9" s="32"/>
      <c r="F9" s="33"/>
      <c r="G9" s="33"/>
      <c r="H9" s="32"/>
      <c r="I9" s="32"/>
      <c r="J9" s="32"/>
      <c r="K9" s="32"/>
      <c r="L9" s="32"/>
      <c r="M9" s="32"/>
      <c r="N9" s="33"/>
      <c r="O9" s="33"/>
      <c r="P9" s="33"/>
      <c r="Q9" s="32"/>
      <c r="R9" s="32"/>
      <c r="S9" s="32"/>
      <c r="T9" s="32"/>
      <c r="U9" s="32"/>
      <c r="V9" s="32"/>
      <c r="W9" s="34"/>
      <c r="X9" s="34"/>
      <c r="Y9" s="34"/>
    </row>
    <row r="10" spans="1:25" ht="18.600000000000001" customHeight="1" thickBot="1">
      <c r="A10" s="499" t="s">
        <v>79</v>
      </c>
      <c r="B10" s="500"/>
      <c r="C10" s="500"/>
      <c r="D10" s="500"/>
      <c r="E10" s="500"/>
      <c r="F10" s="500"/>
      <c r="G10" s="500"/>
      <c r="H10" s="500"/>
      <c r="I10" s="500"/>
      <c r="J10" s="500"/>
      <c r="K10" s="500"/>
      <c r="L10" s="500"/>
      <c r="M10" s="500"/>
      <c r="N10" s="500"/>
      <c r="O10" s="500"/>
      <c r="P10" s="500"/>
      <c r="Q10" s="500"/>
      <c r="R10" s="500"/>
      <c r="S10" s="500"/>
      <c r="T10" s="500"/>
      <c r="U10" s="500"/>
      <c r="V10" s="500"/>
      <c r="W10" s="500"/>
      <c r="X10" s="500"/>
      <c r="Y10" s="501"/>
    </row>
    <row r="11" spans="1:25" ht="18.600000000000001" customHeight="1">
      <c r="A11" s="35"/>
      <c r="B11" s="14"/>
      <c r="C11" s="14"/>
      <c r="D11" s="14"/>
      <c r="E11" s="14"/>
      <c r="F11" s="36"/>
      <c r="G11" s="14"/>
      <c r="H11" s="14"/>
      <c r="I11" s="14"/>
      <c r="J11" s="14"/>
      <c r="K11" s="14"/>
      <c r="L11" s="14"/>
      <c r="M11" s="14"/>
      <c r="N11" s="14"/>
      <c r="O11" s="14"/>
      <c r="P11" s="14"/>
      <c r="Q11" s="14"/>
      <c r="R11" s="14"/>
      <c r="S11" s="14"/>
      <c r="T11" s="14"/>
      <c r="U11" s="14"/>
      <c r="V11" s="14"/>
      <c r="W11" s="14"/>
      <c r="X11" s="14"/>
      <c r="Y11" s="37"/>
    </row>
    <row r="12" spans="1:25" ht="18.600000000000001" customHeight="1" thickBot="1">
      <c r="A12" s="38"/>
      <c r="B12" s="14"/>
      <c r="C12" s="14"/>
      <c r="D12" s="14"/>
      <c r="E12" s="14"/>
      <c r="F12" s="259" t="s">
        <v>488</v>
      </c>
      <c r="G12" s="260"/>
      <c r="H12" s="261"/>
      <c r="I12" s="261"/>
      <c r="J12" s="261"/>
      <c r="K12" s="261"/>
      <c r="L12" s="541"/>
      <c r="M12" s="542"/>
      <c r="N12" s="39"/>
      <c r="O12" s="39"/>
      <c r="P12" s="239"/>
      <c r="Q12" s="240" t="s">
        <v>80</v>
      </c>
      <c r="R12" s="543"/>
      <c r="S12" s="544"/>
      <c r="T12" s="545"/>
      <c r="U12" s="240" t="s">
        <v>81</v>
      </c>
      <c r="V12" s="241"/>
      <c r="W12" s="228"/>
      <c r="X12" s="229"/>
      <c r="Y12" s="37"/>
    </row>
    <row r="13" spans="1:25" ht="18.600000000000001" customHeight="1">
      <c r="A13" s="38"/>
      <c r="B13" s="14"/>
      <c r="C13" s="14"/>
      <c r="D13" s="14"/>
      <c r="E13" s="14"/>
      <c r="F13" s="222"/>
      <c r="G13" s="223"/>
      <c r="H13" s="40"/>
      <c r="I13" s="40"/>
      <c r="J13" s="40"/>
      <c r="K13" s="40"/>
      <c r="L13" s="41"/>
      <c r="M13" s="41"/>
      <c r="N13" s="40"/>
      <c r="O13" s="42"/>
      <c r="P13" s="546" t="s">
        <v>82</v>
      </c>
      <c r="Q13" s="546"/>
      <c r="R13" s="230"/>
      <c r="S13" s="230"/>
      <c r="T13" s="547" t="s">
        <v>83</v>
      </c>
      <c r="U13" s="546"/>
      <c r="V13" s="546"/>
      <c r="W13" s="546"/>
      <c r="X13" s="546"/>
      <c r="Y13" s="37"/>
    </row>
    <row r="14" spans="1:25" ht="18.600000000000001" customHeight="1">
      <c r="A14" s="38"/>
      <c r="B14" s="14"/>
      <c r="C14" s="14"/>
      <c r="D14" s="14"/>
      <c r="E14" s="14"/>
      <c r="F14" s="251" t="s">
        <v>84</v>
      </c>
      <c r="G14" s="252"/>
      <c r="H14" s="253"/>
      <c r="I14" s="253"/>
      <c r="J14" s="253"/>
      <c r="K14" s="253"/>
      <c r="L14" s="253"/>
      <c r="M14" s="253"/>
      <c r="N14" s="253"/>
      <c r="O14" s="254"/>
      <c r="P14" s="527">
        <f>F8</f>
        <v>0</v>
      </c>
      <c r="Q14" s="528"/>
      <c r="R14" s="230"/>
      <c r="S14" s="230"/>
      <c r="T14" s="529">
        <f>P14*L12</f>
        <v>0</v>
      </c>
      <c r="U14" s="529"/>
      <c r="V14" s="529"/>
      <c r="W14" s="529"/>
      <c r="X14" s="529"/>
      <c r="Y14" s="37"/>
    </row>
    <row r="15" spans="1:25" ht="18.600000000000001" customHeight="1">
      <c r="A15" s="38"/>
      <c r="B15" s="14"/>
      <c r="C15" s="14"/>
      <c r="D15" s="14"/>
      <c r="E15" s="14"/>
      <c r="F15" s="251" t="s">
        <v>489</v>
      </c>
      <c r="G15" s="252"/>
      <c r="H15" s="253"/>
      <c r="I15" s="253"/>
      <c r="J15" s="253"/>
      <c r="K15" s="253"/>
      <c r="L15" s="253"/>
      <c r="M15" s="253"/>
      <c r="N15" s="253"/>
      <c r="O15" s="254"/>
      <c r="P15" s="527">
        <f>N8</f>
        <v>0</v>
      </c>
      <c r="Q15" s="528"/>
      <c r="R15" s="230"/>
      <c r="S15" s="230"/>
      <c r="T15" s="529">
        <f>P15*L12</f>
        <v>0</v>
      </c>
      <c r="U15" s="529"/>
      <c r="V15" s="529"/>
      <c r="W15" s="529"/>
      <c r="X15" s="529"/>
      <c r="Y15" s="37"/>
    </row>
    <row r="16" spans="1:25" ht="18.600000000000001" customHeight="1">
      <c r="A16" s="38"/>
      <c r="B16" s="14"/>
      <c r="C16" s="14"/>
      <c r="D16" s="14"/>
      <c r="E16" s="14"/>
      <c r="F16" s="251" t="s">
        <v>85</v>
      </c>
      <c r="G16" s="252"/>
      <c r="H16" s="253"/>
      <c r="I16" s="253"/>
      <c r="J16" s="253"/>
      <c r="K16" s="253"/>
      <c r="L16" s="253"/>
      <c r="M16" s="253"/>
      <c r="N16" s="253"/>
      <c r="O16" s="254"/>
      <c r="P16" s="557">
        <f>W5</f>
        <v>0</v>
      </c>
      <c r="Q16" s="528"/>
      <c r="R16" s="230"/>
      <c r="S16" s="230"/>
      <c r="T16" s="529">
        <f>P16*P14</f>
        <v>0</v>
      </c>
      <c r="U16" s="529"/>
      <c r="V16" s="529"/>
      <c r="W16" s="529"/>
      <c r="X16" s="529"/>
      <c r="Y16" s="37"/>
    </row>
    <row r="17" spans="1:25" ht="18.600000000000001" customHeight="1">
      <c r="A17" s="38"/>
      <c r="B17" s="14"/>
      <c r="C17" s="14"/>
      <c r="D17" s="14"/>
      <c r="E17" s="14"/>
      <c r="F17" s="251" t="s">
        <v>490</v>
      </c>
      <c r="G17" s="252"/>
      <c r="H17" s="253"/>
      <c r="I17" s="253"/>
      <c r="J17" s="253"/>
      <c r="K17" s="253"/>
      <c r="L17" s="253"/>
      <c r="M17" s="253"/>
      <c r="N17" s="253"/>
      <c r="O17" s="254"/>
      <c r="P17" s="548"/>
      <c r="Q17" s="549"/>
      <c r="R17" s="230"/>
      <c r="S17" s="230"/>
      <c r="T17" s="550"/>
      <c r="U17" s="550"/>
      <c r="V17" s="550"/>
      <c r="W17" s="550"/>
      <c r="X17" s="550"/>
      <c r="Y17" s="37"/>
    </row>
    <row r="18" spans="1:25" ht="18.600000000000001" customHeight="1">
      <c r="A18" s="38"/>
      <c r="B18" s="14"/>
      <c r="C18" s="14"/>
      <c r="D18" s="14"/>
      <c r="E18" s="14"/>
      <c r="F18" s="255" t="s">
        <v>86</v>
      </c>
      <c r="G18" s="256"/>
      <c r="H18" s="257"/>
      <c r="I18" s="257"/>
      <c r="J18" s="257"/>
      <c r="K18" s="257"/>
      <c r="L18" s="257"/>
      <c r="M18" s="257"/>
      <c r="N18" s="257"/>
      <c r="O18" s="258"/>
      <c r="P18" s="548"/>
      <c r="Q18" s="549"/>
      <c r="R18" s="231"/>
      <c r="S18" s="231"/>
      <c r="T18" s="550"/>
      <c r="U18" s="550"/>
      <c r="V18" s="550"/>
      <c r="W18" s="550"/>
      <c r="X18" s="550"/>
      <c r="Y18" s="37"/>
    </row>
    <row r="19" spans="1:25" ht="18.600000000000001" customHeight="1" thickBot="1">
      <c r="A19" s="38"/>
      <c r="B19" s="14"/>
      <c r="C19" s="14"/>
      <c r="D19" s="14"/>
      <c r="E19" s="44"/>
      <c r="F19" s="224"/>
      <c r="G19" s="225"/>
      <c r="H19" s="45"/>
      <c r="I19" s="45"/>
      <c r="J19" s="45"/>
      <c r="K19" s="45"/>
      <c r="L19" s="45"/>
      <c r="M19" s="45"/>
      <c r="N19" s="45"/>
      <c r="O19" s="45"/>
      <c r="P19" s="232"/>
      <c r="Q19" s="232"/>
      <c r="R19" s="232"/>
      <c r="S19" s="232"/>
      <c r="T19" s="232"/>
      <c r="U19" s="232"/>
      <c r="V19" s="232"/>
      <c r="W19" s="232"/>
      <c r="X19" s="233"/>
      <c r="Y19" s="37"/>
    </row>
    <row r="20" spans="1:25" ht="18.600000000000001" customHeight="1" thickBot="1">
      <c r="A20" s="38"/>
      <c r="B20" s="14"/>
      <c r="C20" s="14"/>
      <c r="D20" s="14"/>
      <c r="E20" s="44"/>
      <c r="F20" s="262" t="s">
        <v>87</v>
      </c>
      <c r="G20" s="263"/>
      <c r="H20" s="264"/>
      <c r="I20" s="264"/>
      <c r="J20" s="264"/>
      <c r="K20" s="264"/>
      <c r="L20" s="264"/>
      <c r="M20" s="264"/>
      <c r="N20" s="264"/>
      <c r="O20" s="265"/>
      <c r="P20" s="234"/>
      <c r="Q20" s="234"/>
      <c r="R20" s="234"/>
      <c r="S20" s="235"/>
      <c r="T20" s="551">
        <f>(T14-T15-T18)*30</f>
        <v>0</v>
      </c>
      <c r="U20" s="552"/>
      <c r="V20" s="552"/>
      <c r="W20" s="552"/>
      <c r="X20" s="553"/>
      <c r="Y20" s="37"/>
    </row>
    <row r="21" spans="1:25" ht="18.600000000000001" customHeight="1" thickBot="1">
      <c r="A21" s="38"/>
      <c r="B21" s="14"/>
      <c r="C21" s="14"/>
      <c r="D21" s="14"/>
      <c r="E21" s="44"/>
      <c r="F21" s="255" t="s">
        <v>88</v>
      </c>
      <c r="G21" s="256"/>
      <c r="H21" s="257"/>
      <c r="I21" s="257"/>
      <c r="J21" s="257"/>
      <c r="K21" s="257"/>
      <c r="L21" s="257"/>
      <c r="M21" s="257"/>
      <c r="N21" s="257"/>
      <c r="O21" s="258"/>
      <c r="P21" s="236"/>
      <c r="Q21" s="236"/>
      <c r="R21" s="236"/>
      <c r="S21" s="237"/>
      <c r="T21" s="554">
        <f>T15-T16-T17</f>
        <v>0</v>
      </c>
      <c r="U21" s="555"/>
      <c r="V21" s="555"/>
      <c r="W21" s="555"/>
      <c r="X21" s="556"/>
      <c r="Y21" s="37"/>
    </row>
    <row r="22" spans="1:25" ht="18.600000000000001" customHeight="1" thickBot="1">
      <c r="A22" s="46"/>
      <c r="B22" s="47"/>
      <c r="C22" s="47"/>
      <c r="D22" s="47"/>
      <c r="E22" s="47"/>
      <c r="F22" s="226"/>
      <c r="G22" s="227"/>
      <c r="H22" s="47"/>
      <c r="I22" s="47"/>
      <c r="J22" s="47"/>
      <c r="K22" s="47"/>
      <c r="L22" s="47"/>
      <c r="M22" s="47"/>
      <c r="N22" s="47"/>
      <c r="O22" s="47"/>
      <c r="P22" s="238"/>
      <c r="Q22" s="238"/>
      <c r="R22" s="238"/>
      <c r="S22" s="238"/>
      <c r="T22" s="238"/>
      <c r="U22" s="238"/>
      <c r="V22" s="238"/>
      <c r="W22" s="238"/>
      <c r="X22" s="238"/>
      <c r="Y22" s="48"/>
    </row>
  </sheetData>
  <mergeCells count="49">
    <mergeCell ref="P18:Q18"/>
    <mergeCell ref="T18:X18"/>
    <mergeCell ref="T20:X20"/>
    <mergeCell ref="T21:X21"/>
    <mergeCell ref="P15:Q15"/>
    <mergeCell ref="T15:X15"/>
    <mergeCell ref="P16:Q16"/>
    <mergeCell ref="T16:X16"/>
    <mergeCell ref="P17:Q17"/>
    <mergeCell ref="T17:X17"/>
    <mergeCell ref="P14:Q14"/>
    <mergeCell ref="T14:X14"/>
    <mergeCell ref="A8:E8"/>
    <mergeCell ref="F8:G8"/>
    <mergeCell ref="H8:J8"/>
    <mergeCell ref="K8:N8"/>
    <mergeCell ref="P8:T8"/>
    <mergeCell ref="U8:Y8"/>
    <mergeCell ref="A10:Y10"/>
    <mergeCell ref="L12:M12"/>
    <mergeCell ref="R12:T12"/>
    <mergeCell ref="P13:Q13"/>
    <mergeCell ref="T13:X13"/>
    <mergeCell ref="U7:Y7"/>
    <mergeCell ref="A6:E6"/>
    <mergeCell ref="F6:G6"/>
    <mergeCell ref="H6:J6"/>
    <mergeCell ref="K6:N6"/>
    <mergeCell ref="P6:T6"/>
    <mergeCell ref="U6:Y6"/>
    <mergeCell ref="A7:E7"/>
    <mergeCell ref="F7:G7"/>
    <mergeCell ref="H7:J7"/>
    <mergeCell ref="K7:N7"/>
    <mergeCell ref="P7:T7"/>
    <mergeCell ref="U5:Y5"/>
    <mergeCell ref="A1:Y1"/>
    <mergeCell ref="A3:Y3"/>
    <mergeCell ref="A4:E4"/>
    <mergeCell ref="F4:G4"/>
    <mergeCell ref="H4:J4"/>
    <mergeCell ref="K4:N4"/>
    <mergeCell ref="P4:T4"/>
    <mergeCell ref="U4:Y4"/>
    <mergeCell ref="A5:E5"/>
    <mergeCell ref="F5:G5"/>
    <mergeCell ref="H5:J5"/>
    <mergeCell ref="K5:N5"/>
    <mergeCell ref="P5:T5"/>
  </mergeCells>
  <pageMargins left="0.70866141732283472" right="0.70866141732283472" top="0.74803149606299213" bottom="0.74803149606299213" header="0.31496062992125984" footer="0.31496062992125984"/>
  <pageSetup scale="58" orientation="landscape" r:id="rId1"/>
  <headerFooter>
    <oddHeader>&amp;L&amp;22Water Sector Trust Fund&amp;C&amp;18 I. INFORMATIONS AND WORKINGS SHEET&amp;R&amp;16Page 8</oddHeader>
    <oddFooter>&amp;LWSTF/GIZ/UBSUP&amp;CI. Informations and Workings Sheet&amp;ROctober 2014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tabSelected="1" topLeftCell="A9" workbookViewId="0">
      <selection activeCell="C15" sqref="C15:L15"/>
    </sheetView>
  </sheetViews>
  <sheetFormatPr baseColWidth="10" defaultColWidth="9.140625" defaultRowHeight="15"/>
  <cols>
    <col min="1" max="1" width="6.28515625" customWidth="1"/>
    <col min="2" max="2" width="36.7109375" customWidth="1"/>
    <col min="3" max="4" width="5.5703125" customWidth="1"/>
    <col min="5" max="5" width="6.28515625" customWidth="1"/>
    <col min="6" max="6" width="9.28515625" customWidth="1"/>
    <col min="7" max="7" width="38.140625" customWidth="1"/>
    <col min="8" max="8" width="5" style="13" customWidth="1"/>
    <col min="9" max="9" width="5.42578125" style="13" customWidth="1"/>
    <col min="10" max="10" width="30" style="13" customWidth="1"/>
    <col min="11" max="11" width="38.42578125" customWidth="1"/>
    <col min="12" max="12" width="27.5703125" customWidth="1"/>
  </cols>
  <sheetData>
    <row r="1" spans="1:12" ht="10.15" customHeight="1">
      <c r="A1" s="156"/>
      <c r="B1" s="156"/>
      <c r="C1" s="156"/>
      <c r="D1" s="156"/>
      <c r="F1" s="156"/>
      <c r="K1" s="558"/>
      <c r="L1" s="558"/>
    </row>
    <row r="2" spans="1:12" ht="8.4499999999999993" customHeight="1"/>
    <row r="3" spans="1:12" ht="18.600000000000001" customHeight="1">
      <c r="A3" s="283" t="s">
        <v>211</v>
      </c>
      <c r="B3" s="559" t="s">
        <v>209</v>
      </c>
      <c r="C3" s="565" t="s">
        <v>210</v>
      </c>
      <c r="D3" s="565"/>
      <c r="E3" s="565"/>
      <c r="F3" s="566"/>
      <c r="H3" s="562" t="s">
        <v>223</v>
      </c>
      <c r="I3" s="563"/>
      <c r="J3" s="564"/>
    </row>
    <row r="4" spans="1:12" ht="18.600000000000001" customHeight="1">
      <c r="A4" s="294" t="s">
        <v>212</v>
      </c>
      <c r="B4" s="560"/>
      <c r="C4" s="295" t="s">
        <v>3</v>
      </c>
      <c r="D4" s="295" t="s">
        <v>4</v>
      </c>
      <c r="E4" s="296" t="s">
        <v>202</v>
      </c>
      <c r="F4" s="297" t="s">
        <v>5</v>
      </c>
      <c r="G4" s="294" t="s">
        <v>551</v>
      </c>
      <c r="H4" s="158" t="s">
        <v>3</v>
      </c>
      <c r="I4" s="298" t="s">
        <v>4</v>
      </c>
      <c r="J4" s="293" t="s">
        <v>224</v>
      </c>
      <c r="K4" s="294" t="s">
        <v>554</v>
      </c>
      <c r="L4" s="294" t="s">
        <v>208</v>
      </c>
    </row>
    <row r="5" spans="1:12" ht="18.600000000000001" customHeight="1">
      <c r="A5" s="302" t="s">
        <v>543</v>
      </c>
      <c r="B5" s="289" t="s">
        <v>214</v>
      </c>
      <c r="C5" s="285">
        <f>'A. Project Relevance'!J36</f>
        <v>0</v>
      </c>
      <c r="D5" s="279">
        <f>'A. Project Relevance'!K36</f>
        <v>0</v>
      </c>
      <c r="E5" s="279">
        <f>'A. Project Relevance'!L36</f>
        <v>0</v>
      </c>
      <c r="F5" s="279">
        <f>'A. Project Relevance'!M36</f>
        <v>0</v>
      </c>
      <c r="G5" s="338"/>
      <c r="H5" s="338"/>
      <c r="I5" s="338"/>
      <c r="J5" s="338"/>
      <c r="K5" s="338"/>
      <c r="L5" s="338"/>
    </row>
    <row r="6" spans="1:12" ht="18.600000000000001" customHeight="1">
      <c r="A6" s="303" t="s">
        <v>544</v>
      </c>
      <c r="B6" s="290" t="s">
        <v>213</v>
      </c>
      <c r="C6" s="286">
        <f>SUM('B.Project Technical Feasibility'!J39)</f>
        <v>0</v>
      </c>
      <c r="D6" s="280">
        <f>SUM('B.Project Technical Feasibility'!K39)</f>
        <v>0</v>
      </c>
      <c r="E6" s="280">
        <f>SUM('B.Project Technical Feasibility'!L39)</f>
        <v>1</v>
      </c>
      <c r="F6" s="280">
        <f>SUM('B.Project Technical Feasibility'!M39)</f>
        <v>0</v>
      </c>
      <c r="G6" s="339"/>
      <c r="H6" s="339"/>
      <c r="I6" s="339"/>
      <c r="J6" s="339"/>
      <c r="K6" s="339"/>
      <c r="L6" s="339"/>
    </row>
    <row r="7" spans="1:12" ht="18.600000000000001" customHeight="1">
      <c r="A7" s="303" t="s">
        <v>545</v>
      </c>
      <c r="B7" s="290" t="s">
        <v>215</v>
      </c>
      <c r="C7" s="286">
        <f>SUM('C. Project Social Feasibility'!J53)</f>
        <v>0</v>
      </c>
      <c r="D7" s="280">
        <f>SUM('C. Project Social Feasibility'!K53)</f>
        <v>0</v>
      </c>
      <c r="E7" s="280">
        <f>SUM('C. Project Social Feasibility'!L53)</f>
        <v>0</v>
      </c>
      <c r="F7" s="280">
        <f>SUM('C. Project Social Feasibility'!M53)</f>
        <v>0</v>
      </c>
      <c r="G7" s="339"/>
      <c r="H7" s="339"/>
      <c r="I7" s="339"/>
      <c r="J7" s="339"/>
      <c r="K7" s="339"/>
      <c r="L7" s="339"/>
    </row>
    <row r="8" spans="1:12" ht="18.600000000000001" customHeight="1">
      <c r="A8" s="303" t="s">
        <v>546</v>
      </c>
      <c r="B8" s="290" t="s">
        <v>216</v>
      </c>
      <c r="C8" s="286">
        <f>SUM('D.Project Financial Feasibility'!J44)</f>
        <v>0</v>
      </c>
      <c r="D8" s="280">
        <f>SUM('D.Project Financial Feasibility'!K44)</f>
        <v>0</v>
      </c>
      <c r="E8" s="280">
        <f>SUM('D.Project Financial Feasibility'!L44)</f>
        <v>0</v>
      </c>
      <c r="F8" s="280">
        <f>SUM('D.Project Financial Feasibility'!M44)</f>
        <v>0</v>
      </c>
      <c r="G8" s="339"/>
      <c r="H8" s="339"/>
      <c r="I8" s="339"/>
      <c r="J8" s="339"/>
      <c r="K8" s="339"/>
      <c r="L8" s="339"/>
    </row>
    <row r="9" spans="1:12" ht="18.600000000000001" customHeight="1">
      <c r="A9" s="303" t="s">
        <v>547</v>
      </c>
      <c r="B9" s="290" t="s">
        <v>217</v>
      </c>
      <c r="C9" s="286">
        <f>SUM('E. Environmental Compliance'!J28)</f>
        <v>0</v>
      </c>
      <c r="D9" s="280">
        <f>SUM('E. Environmental Compliance'!K28)</f>
        <v>0</v>
      </c>
      <c r="E9" s="280">
        <f>SUM('E. Environmental Compliance'!L28)</f>
        <v>0</v>
      </c>
      <c r="F9" s="280">
        <f>SUM('E. Environmental Compliance'!M28)</f>
        <v>0</v>
      </c>
      <c r="G9" s="339"/>
      <c r="H9" s="339"/>
      <c r="I9" s="339"/>
      <c r="J9" s="339"/>
      <c r="K9" s="339"/>
      <c r="L9" s="339"/>
    </row>
    <row r="10" spans="1:12" ht="18.600000000000001" customHeight="1">
      <c r="A10" s="303" t="s">
        <v>548</v>
      </c>
      <c r="B10" s="290" t="s">
        <v>218</v>
      </c>
      <c r="C10" s="286">
        <f>SUM('F. O&amp;M of the Project'!J38)</f>
        <v>0</v>
      </c>
      <c r="D10" s="280">
        <f>SUM('F. O&amp;M of the Project'!K38)</f>
        <v>0</v>
      </c>
      <c r="E10" s="280">
        <f>SUM('F. O&amp;M of the Project'!L38)</f>
        <v>0</v>
      </c>
      <c r="F10" s="280">
        <f>SUM('F. O&amp;M of the Project'!M38)</f>
        <v>0</v>
      </c>
      <c r="G10" s="339"/>
      <c r="H10" s="339"/>
      <c r="I10" s="339"/>
      <c r="J10" s="339"/>
      <c r="K10" s="339"/>
      <c r="L10" s="339"/>
    </row>
    <row r="11" spans="1:12" ht="18.600000000000001" customHeight="1">
      <c r="A11" s="304" t="s">
        <v>549</v>
      </c>
      <c r="B11" s="291" t="s">
        <v>219</v>
      </c>
      <c r="C11" s="287">
        <f>SUM('H. Sustainability and Impact'!J38)</f>
        <v>0</v>
      </c>
      <c r="D11" s="281">
        <f>SUM('H. Sustainability and Impact'!K38)</f>
        <v>0</v>
      </c>
      <c r="E11" s="281">
        <f>SUM('H. Sustainability and Impact'!L38)</f>
        <v>0</v>
      </c>
      <c r="F11" s="281">
        <f>SUM('H. Sustainability and Impact'!M38)</f>
        <v>0</v>
      </c>
      <c r="G11" s="340"/>
      <c r="H11" s="340"/>
      <c r="I11" s="340"/>
      <c r="J11" s="340"/>
      <c r="K11" s="340"/>
      <c r="L11" s="340"/>
    </row>
    <row r="12" spans="1:12" s="13" customFormat="1" ht="18.600000000000001" customHeight="1">
      <c r="A12" s="305" t="s">
        <v>550</v>
      </c>
      <c r="B12" s="292" t="s">
        <v>227</v>
      </c>
      <c r="C12" s="161"/>
      <c r="D12" s="161"/>
      <c r="E12" s="161"/>
      <c r="F12" s="162"/>
      <c r="G12" s="341"/>
      <c r="H12" s="341"/>
      <c r="I12" s="341"/>
      <c r="J12" s="341"/>
      <c r="K12" s="341"/>
      <c r="L12" s="341"/>
    </row>
    <row r="13" spans="1:12" ht="18.600000000000001" customHeight="1">
      <c r="A13" s="282" t="s">
        <v>555</v>
      </c>
      <c r="B13" s="301" t="s">
        <v>220</v>
      </c>
      <c r="C13" s="288">
        <f>SUM(C5:C11)</f>
        <v>0</v>
      </c>
      <c r="D13" s="282">
        <f>SUM(D5:D11)</f>
        <v>0</v>
      </c>
      <c r="E13" s="282">
        <f>SUM(E5:E11)</f>
        <v>1</v>
      </c>
      <c r="F13" s="282">
        <f>SUM(F5:F11)</f>
        <v>0</v>
      </c>
      <c r="G13" s="157"/>
      <c r="H13" s="157"/>
      <c r="I13" s="157"/>
      <c r="J13" s="157"/>
      <c r="K13" s="157"/>
      <c r="L13" s="157"/>
    </row>
    <row r="15" spans="1:12" ht="72" customHeight="1">
      <c r="B15" s="337" t="s">
        <v>222</v>
      </c>
      <c r="C15" s="561"/>
      <c r="D15" s="561"/>
      <c r="E15" s="561"/>
      <c r="F15" s="561"/>
      <c r="G15" s="561"/>
      <c r="H15" s="561"/>
      <c r="I15" s="561"/>
      <c r="J15" s="561"/>
      <c r="K15" s="561"/>
      <c r="L15" s="561"/>
    </row>
    <row r="16" spans="1:12">
      <c r="B16" s="300"/>
    </row>
    <row r="17" spans="2:12" ht="72" customHeight="1">
      <c r="B17" s="299" t="s">
        <v>221</v>
      </c>
      <c r="C17" s="561"/>
      <c r="D17" s="561"/>
      <c r="E17" s="561"/>
      <c r="F17" s="561"/>
      <c r="G17" s="561"/>
      <c r="H17" s="561"/>
      <c r="I17" s="561"/>
      <c r="J17" s="561"/>
      <c r="K17" s="561"/>
      <c r="L17" s="561"/>
    </row>
    <row r="18" spans="2:12">
      <c r="C18" s="159" t="s">
        <v>225</v>
      </c>
      <c r="D18" s="160" t="s">
        <v>226</v>
      </c>
    </row>
  </sheetData>
  <sheetProtection sheet="1" objects="1" scenarios="1" selectLockedCells="1"/>
  <mergeCells count="6">
    <mergeCell ref="K1:L1"/>
    <mergeCell ref="B3:B4"/>
    <mergeCell ref="C15:L15"/>
    <mergeCell ref="C17:L17"/>
    <mergeCell ref="H3:J3"/>
    <mergeCell ref="C3:F3"/>
  </mergeCells>
  <pageMargins left="0.31496062992125984" right="0.31496062992125984" top="0.74803149606299213" bottom="0.74803149606299213" header="0.31496062992125984" footer="0.31496062992125984"/>
  <pageSetup paperSize="9" scale="65" orientation="landscape" r:id="rId1"/>
  <headerFooter>
    <oddHeader xml:space="preserve">&amp;L&amp;16WATER SERVICES TRUST FUND&amp;C&amp;16J. SUMMARY SHEET&amp;R&amp;16Page 9 </oddHeader>
    <oddFooter>&amp;LWSTF/GIZ/UBSUP&amp;CJ. Summary Sheet&amp;ROctober 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view="pageLayout" zoomScaleNormal="100" workbookViewId="0">
      <selection activeCell="M45" sqref="M45"/>
    </sheetView>
  </sheetViews>
  <sheetFormatPr baseColWidth="10" defaultColWidth="9.140625" defaultRowHeight="15"/>
  <cols>
    <col min="1" max="1" width="11" customWidth="1"/>
    <col min="2" max="2" width="5.28515625" customWidth="1"/>
    <col min="3" max="3" width="7.7109375" customWidth="1"/>
    <col min="4" max="4" width="9.140625" hidden="1" customWidth="1"/>
    <col min="5" max="5" width="27.85546875" customWidth="1"/>
    <col min="7" max="7" width="2" style="4" customWidth="1"/>
    <col min="8" max="8" width="9.140625" style="51"/>
    <col min="9" max="9" width="6.7109375" style="4" customWidth="1"/>
    <col min="10" max="10" width="7.5703125" customWidth="1"/>
    <col min="11" max="11" width="7.7109375" customWidth="1"/>
    <col min="12" max="12" width="10.140625" style="13" customWidth="1"/>
    <col min="13" max="13" width="12.140625" customWidth="1"/>
    <col min="14" max="14" width="3.7109375" style="10" customWidth="1"/>
    <col min="15" max="15" width="51.28515625" customWidth="1"/>
  </cols>
  <sheetData>
    <row r="1" spans="1:15" s="10" customFormat="1" ht="32.25" customHeight="1">
      <c r="A1" s="64" t="s">
        <v>169</v>
      </c>
      <c r="B1" s="363"/>
      <c r="C1" s="363"/>
      <c r="D1" s="363"/>
      <c r="E1" s="363"/>
      <c r="F1" s="64" t="s">
        <v>155</v>
      </c>
      <c r="G1" s="363"/>
      <c r="H1" s="363"/>
      <c r="I1" s="363"/>
      <c r="J1" s="363"/>
      <c r="K1" s="363"/>
      <c r="L1" s="363"/>
      <c r="M1" s="65" t="s">
        <v>26</v>
      </c>
      <c r="N1" s="362"/>
      <c r="O1" s="362"/>
    </row>
    <row r="2" spans="1:15" s="13" customFormat="1" ht="12" customHeight="1">
      <c r="A2" s="66"/>
      <c r="B2" s="66"/>
      <c r="C2" s="66"/>
      <c r="D2" s="66"/>
      <c r="E2" s="66"/>
      <c r="F2" s="66"/>
      <c r="G2" s="66"/>
      <c r="H2" s="67"/>
      <c r="I2" s="66"/>
      <c r="J2" s="66"/>
      <c r="K2" s="66"/>
      <c r="L2" s="66"/>
      <c r="M2" s="66"/>
      <c r="N2" s="66"/>
      <c r="O2" s="66"/>
    </row>
    <row r="3" spans="1:15" s="13" customFormat="1" ht="34.5" customHeight="1">
      <c r="A3" s="64" t="s">
        <v>28</v>
      </c>
      <c r="B3" s="364"/>
      <c r="C3" s="364"/>
      <c r="D3" s="364"/>
      <c r="E3" s="364"/>
      <c r="F3" s="64" t="s">
        <v>30</v>
      </c>
      <c r="G3" s="365"/>
      <c r="H3" s="366"/>
      <c r="I3" s="366"/>
      <c r="J3" s="366"/>
      <c r="K3" s="366"/>
      <c r="L3" s="367"/>
      <c r="M3" s="65" t="s">
        <v>29</v>
      </c>
      <c r="N3" s="363"/>
      <c r="O3" s="363"/>
    </row>
    <row r="4" spans="1:15" s="13" customFormat="1" ht="9.6" customHeight="1">
      <c r="A4" s="66"/>
      <c r="B4" s="66"/>
      <c r="C4" s="66"/>
      <c r="D4" s="66"/>
      <c r="E4" s="66"/>
      <c r="F4" s="66"/>
      <c r="G4" s="66"/>
      <c r="H4" s="67"/>
      <c r="I4" s="66"/>
      <c r="J4" s="66"/>
      <c r="K4" s="66"/>
      <c r="L4" s="66"/>
      <c r="M4" s="66"/>
      <c r="N4" s="66"/>
      <c r="O4" s="66"/>
    </row>
    <row r="5" spans="1:15" s="13" customFormat="1" ht="32.25" customHeight="1">
      <c r="A5" s="64" t="s">
        <v>29</v>
      </c>
      <c r="B5" s="363"/>
      <c r="C5" s="363"/>
      <c r="D5" s="363"/>
      <c r="E5" s="363"/>
      <c r="F5" s="64" t="s">
        <v>152</v>
      </c>
      <c r="G5" s="363"/>
      <c r="H5" s="363"/>
      <c r="I5" s="363"/>
      <c r="J5" s="363"/>
      <c r="K5" s="363"/>
      <c r="L5" s="363"/>
      <c r="M5" s="68" t="s">
        <v>153</v>
      </c>
      <c r="N5" s="363"/>
      <c r="O5" s="363"/>
    </row>
    <row r="6" spans="1:15" ht="15.75" thickBot="1"/>
    <row r="7" spans="1:15" ht="28.15" customHeight="1" thickTop="1" thickBot="1">
      <c r="A7" s="353" t="s">
        <v>76</v>
      </c>
      <c r="B7" s="354"/>
      <c r="C7" s="354"/>
      <c r="D7" s="354"/>
      <c r="E7" s="354"/>
      <c r="F7" s="355"/>
      <c r="G7" s="3"/>
      <c r="H7" s="18" t="s">
        <v>163</v>
      </c>
      <c r="J7" s="356" t="s">
        <v>6</v>
      </c>
      <c r="K7" s="357"/>
      <c r="L7" s="357"/>
      <c r="M7" s="358"/>
      <c r="N7" s="14"/>
      <c r="O7" s="376" t="s">
        <v>7</v>
      </c>
    </row>
    <row r="8" spans="1:15" s="4" customFormat="1" ht="16.5" thickBot="1">
      <c r="A8" s="3"/>
      <c r="B8" s="3"/>
      <c r="C8" s="3"/>
      <c r="D8" s="3"/>
      <c r="E8" s="3"/>
      <c r="F8" s="3"/>
      <c r="G8" s="3"/>
      <c r="H8" s="2"/>
      <c r="I8" s="122" t="s">
        <v>207</v>
      </c>
      <c r="J8" s="114" t="s">
        <v>205</v>
      </c>
      <c r="K8" s="107" t="s">
        <v>4</v>
      </c>
      <c r="L8" s="171" t="s">
        <v>204</v>
      </c>
      <c r="M8" s="107" t="s">
        <v>5</v>
      </c>
      <c r="N8" s="14"/>
      <c r="O8" s="377"/>
    </row>
    <row r="9" spans="1:15" ht="19.149999999999999" customHeight="1">
      <c r="A9" s="360" t="s">
        <v>0</v>
      </c>
      <c r="B9" s="360"/>
      <c r="C9" s="360"/>
      <c r="D9" s="360"/>
      <c r="E9" s="360"/>
      <c r="F9" s="360"/>
      <c r="G9" s="3"/>
      <c r="H9" s="118" t="s">
        <v>154</v>
      </c>
      <c r="I9" s="179" t="s">
        <v>263</v>
      </c>
      <c r="J9" s="306"/>
      <c r="K9" s="307"/>
      <c r="L9" s="307"/>
      <c r="M9" s="308"/>
      <c r="N9" s="11"/>
      <c r="O9" s="312"/>
    </row>
    <row r="10" spans="1:15" ht="48.6" customHeight="1">
      <c r="A10" s="81" t="s">
        <v>233</v>
      </c>
      <c r="B10" s="361" t="s">
        <v>232</v>
      </c>
      <c r="C10" s="361"/>
      <c r="D10" s="361"/>
      <c r="E10" s="361"/>
      <c r="F10" s="361"/>
      <c r="G10" s="3"/>
      <c r="H10" s="120" t="s">
        <v>31</v>
      </c>
      <c r="I10" s="148">
        <v>1</v>
      </c>
      <c r="J10" s="309"/>
      <c r="K10" s="310"/>
      <c r="L10" s="310"/>
      <c r="M10" s="310"/>
      <c r="N10" s="11"/>
      <c r="O10" s="313"/>
    </row>
    <row r="11" spans="1:15" ht="34.15" customHeight="1">
      <c r="A11" s="81" t="s">
        <v>234</v>
      </c>
      <c r="B11" s="369" t="s">
        <v>557</v>
      </c>
      <c r="C11" s="370"/>
      <c r="D11" s="370"/>
      <c r="E11" s="370"/>
      <c r="F11" s="371"/>
      <c r="G11" s="3"/>
      <c r="H11" s="120" t="s">
        <v>31</v>
      </c>
      <c r="I11" s="146">
        <v>3</v>
      </c>
      <c r="J11" s="309"/>
      <c r="K11" s="310"/>
      <c r="L11" s="310"/>
      <c r="M11" s="310"/>
      <c r="N11" s="11"/>
      <c r="O11" s="313"/>
    </row>
    <row r="12" spans="1:15" ht="44.45" customHeight="1">
      <c r="A12" s="81" t="s">
        <v>235</v>
      </c>
      <c r="B12" s="369" t="s">
        <v>264</v>
      </c>
      <c r="C12" s="370"/>
      <c r="D12" s="370"/>
      <c r="E12" s="370"/>
      <c r="F12" s="371"/>
      <c r="G12" s="3"/>
      <c r="H12" s="284"/>
      <c r="I12" s="151">
        <v>1</v>
      </c>
      <c r="J12" s="309"/>
      <c r="K12" s="310"/>
      <c r="L12" s="310"/>
      <c r="M12" s="310"/>
      <c r="N12" s="11"/>
      <c r="O12" s="313"/>
    </row>
    <row r="13" spans="1:15" s="10" customFormat="1" ht="19.149999999999999" customHeight="1">
      <c r="A13" s="165" t="s">
        <v>236</v>
      </c>
      <c r="B13" s="368" t="s">
        <v>261</v>
      </c>
      <c r="C13" s="368"/>
      <c r="D13" s="368"/>
      <c r="E13" s="368"/>
      <c r="F13" s="368"/>
      <c r="G13" s="3"/>
      <c r="H13" s="164" t="s">
        <v>229</v>
      </c>
      <c r="I13" s="169">
        <v>5</v>
      </c>
      <c r="J13" s="143">
        <f>(I10*J10)+(I11*J11)+(I12*J12)</f>
        <v>0</v>
      </c>
      <c r="K13" s="143">
        <f>(I10*K10)+(I11*K11)+(I12*K12)</f>
        <v>0</v>
      </c>
      <c r="L13" s="143">
        <f>(I10*L10)+(I11*L11)+(I12*L12)</f>
        <v>0</v>
      </c>
      <c r="M13" s="143">
        <f>(I10*M10)+(I11*M11)+(I12*M12)</f>
        <v>0</v>
      </c>
      <c r="N13" s="11"/>
      <c r="O13" s="313"/>
    </row>
    <row r="14" spans="1:15" ht="10.9" customHeight="1">
      <c r="G14" s="10"/>
      <c r="H14" s="150"/>
      <c r="I14" s="152"/>
      <c r="J14" s="142"/>
      <c r="K14" s="142"/>
      <c r="L14" s="142"/>
      <c r="M14" s="115"/>
      <c r="O14" s="314"/>
    </row>
    <row r="15" spans="1:15" ht="18" customHeight="1">
      <c r="A15" s="359" t="s">
        <v>32</v>
      </c>
      <c r="B15" s="359"/>
      <c r="C15" s="359"/>
      <c r="D15" s="359"/>
      <c r="E15" s="359"/>
      <c r="F15" s="359"/>
      <c r="G15" s="3"/>
      <c r="H15" s="119" t="s">
        <v>154</v>
      </c>
      <c r="I15" s="373"/>
      <c r="J15" s="374"/>
      <c r="K15" s="374"/>
      <c r="L15" s="374"/>
      <c r="M15" s="375"/>
      <c r="O15" s="315"/>
    </row>
    <row r="16" spans="1:15" ht="33.6" customHeight="1">
      <c r="A16" s="81" t="s">
        <v>239</v>
      </c>
      <c r="B16" s="361" t="s">
        <v>244</v>
      </c>
      <c r="C16" s="361"/>
      <c r="D16" s="361"/>
      <c r="E16" s="361"/>
      <c r="F16" s="361"/>
      <c r="G16" s="3"/>
      <c r="H16" s="120">
        <v>1.1000000000000001</v>
      </c>
      <c r="I16" s="148">
        <v>3</v>
      </c>
      <c r="J16" s="309"/>
      <c r="K16" s="310"/>
      <c r="L16" s="310"/>
      <c r="M16" s="310"/>
      <c r="O16" s="315"/>
    </row>
    <row r="17" spans="1:15" ht="45" customHeight="1">
      <c r="A17" s="81" t="s">
        <v>240</v>
      </c>
      <c r="B17" s="369" t="s">
        <v>265</v>
      </c>
      <c r="C17" s="370"/>
      <c r="D17" s="370"/>
      <c r="E17" s="370"/>
      <c r="F17" s="371"/>
      <c r="G17" s="3"/>
      <c r="H17" s="120" t="s">
        <v>246</v>
      </c>
      <c r="I17" s="146">
        <v>5</v>
      </c>
      <c r="J17" s="309"/>
      <c r="K17" s="310"/>
      <c r="L17" s="310"/>
      <c r="M17" s="310"/>
      <c r="O17" s="315"/>
    </row>
    <row r="18" spans="1:15" s="13" customFormat="1" ht="33.6" customHeight="1">
      <c r="A18" s="81" t="s">
        <v>241</v>
      </c>
      <c r="B18" s="361" t="s">
        <v>248</v>
      </c>
      <c r="C18" s="361"/>
      <c r="D18" s="361"/>
      <c r="E18" s="361"/>
      <c r="F18" s="361"/>
      <c r="G18" s="17"/>
      <c r="H18" s="120" t="s">
        <v>553</v>
      </c>
      <c r="I18" s="146">
        <v>5</v>
      </c>
      <c r="J18" s="309"/>
      <c r="K18" s="310"/>
      <c r="L18" s="310"/>
      <c r="M18" s="310"/>
      <c r="O18" s="315"/>
    </row>
    <row r="19" spans="1:15" s="13" customFormat="1" ht="33.6" customHeight="1">
      <c r="A19" s="81" t="s">
        <v>242</v>
      </c>
      <c r="B19" s="361" t="s">
        <v>249</v>
      </c>
      <c r="C19" s="361"/>
      <c r="D19" s="361"/>
      <c r="E19" s="361"/>
      <c r="F19" s="361"/>
      <c r="G19" s="17"/>
      <c r="H19" s="120" t="s">
        <v>553</v>
      </c>
      <c r="I19" s="151">
        <v>2</v>
      </c>
      <c r="J19" s="309"/>
      <c r="K19" s="310"/>
      <c r="L19" s="310"/>
      <c r="M19" s="310"/>
      <c r="O19" s="315"/>
    </row>
    <row r="20" spans="1:15" s="13" customFormat="1" ht="16.149999999999999" customHeight="1">
      <c r="A20" s="166" t="s">
        <v>243</v>
      </c>
      <c r="B20" s="378" t="s">
        <v>158</v>
      </c>
      <c r="C20" s="378"/>
      <c r="D20" s="378"/>
      <c r="E20" s="378"/>
      <c r="F20" s="378"/>
      <c r="G20" s="17"/>
      <c r="H20" s="164" t="s">
        <v>229</v>
      </c>
      <c r="I20" s="170">
        <v>15</v>
      </c>
      <c r="J20" s="167">
        <f>(I17*J17)+(I18*J18)+(I19*J19)</f>
        <v>0</v>
      </c>
      <c r="K20" s="168">
        <f>(I17*K17)+(I18*K18)+(I19*K19)</f>
        <v>0</v>
      </c>
      <c r="L20" s="168">
        <f>(I17*L17)+(I18*L18)+(I19*L19)</f>
        <v>0</v>
      </c>
      <c r="M20" s="168">
        <f>(I17*M17)+(I18*M18)+(I19*M19)</f>
        <v>0</v>
      </c>
      <c r="O20" s="315"/>
    </row>
    <row r="21" spans="1:15" ht="11.45" customHeight="1">
      <c r="B21" s="1"/>
      <c r="C21" s="1"/>
      <c r="D21" s="1"/>
      <c r="E21" s="1"/>
      <c r="F21" s="25"/>
      <c r="G21" s="26"/>
      <c r="H21" s="110"/>
      <c r="I21" s="152"/>
      <c r="J21" s="139"/>
      <c r="K21" s="139"/>
      <c r="L21" s="139"/>
      <c r="M21" s="139"/>
      <c r="N21" s="14"/>
      <c r="O21" s="316"/>
    </row>
    <row r="22" spans="1:15" ht="18" customHeight="1">
      <c r="A22" s="359" t="s">
        <v>1</v>
      </c>
      <c r="B22" s="359"/>
      <c r="C22" s="359"/>
      <c r="D22" s="359"/>
      <c r="E22" s="359"/>
      <c r="F22" s="359"/>
      <c r="G22" s="3"/>
      <c r="H22" s="119" t="s">
        <v>154</v>
      </c>
      <c r="I22" s="373"/>
      <c r="J22" s="374"/>
      <c r="K22" s="374"/>
      <c r="L22" s="374"/>
      <c r="M22" s="375"/>
      <c r="O22" s="315"/>
    </row>
    <row r="23" spans="1:15" ht="45.6" customHeight="1">
      <c r="A23" s="81" t="s">
        <v>251</v>
      </c>
      <c r="B23" s="369" t="s">
        <v>493</v>
      </c>
      <c r="C23" s="370"/>
      <c r="D23" s="370"/>
      <c r="E23" s="370"/>
      <c r="F23" s="371"/>
      <c r="G23" s="3"/>
      <c r="H23" s="120" t="s">
        <v>31</v>
      </c>
      <c r="I23" s="148">
        <v>5</v>
      </c>
      <c r="J23" s="309"/>
      <c r="K23" s="310"/>
      <c r="L23" s="310"/>
      <c r="M23" s="310"/>
      <c r="O23" s="315"/>
    </row>
    <row r="24" spans="1:15" ht="37.9" customHeight="1">
      <c r="A24" s="81" t="s">
        <v>252</v>
      </c>
      <c r="B24" s="369" t="s">
        <v>499</v>
      </c>
      <c r="C24" s="370"/>
      <c r="D24" s="370"/>
      <c r="E24" s="370"/>
      <c r="F24" s="371"/>
      <c r="G24" s="3"/>
      <c r="H24" s="120" t="s">
        <v>106</v>
      </c>
      <c r="I24" s="146">
        <v>5</v>
      </c>
      <c r="J24" s="309"/>
      <c r="K24" s="310"/>
      <c r="L24" s="310"/>
      <c r="M24" s="310"/>
      <c r="O24" s="315"/>
    </row>
    <row r="25" spans="1:15" s="13" customFormat="1" ht="49.15" customHeight="1">
      <c r="A25" s="81" t="s">
        <v>253</v>
      </c>
      <c r="B25" s="361" t="s">
        <v>262</v>
      </c>
      <c r="C25" s="361"/>
      <c r="D25" s="361"/>
      <c r="E25" s="361"/>
      <c r="F25" s="361"/>
      <c r="G25" s="17"/>
      <c r="H25" s="120"/>
      <c r="I25" s="151">
        <v>3</v>
      </c>
      <c r="J25" s="309"/>
      <c r="K25" s="310"/>
      <c r="L25" s="310"/>
      <c r="M25" s="310"/>
      <c r="O25" s="315"/>
    </row>
    <row r="26" spans="1:15" s="13" customFormat="1" ht="16.149999999999999" customHeight="1">
      <c r="A26" s="165" t="s">
        <v>254</v>
      </c>
      <c r="B26" s="368" t="s">
        <v>159</v>
      </c>
      <c r="C26" s="368"/>
      <c r="D26" s="368"/>
      <c r="E26" s="368"/>
      <c r="F26" s="368"/>
      <c r="G26" s="17"/>
      <c r="H26" s="164" t="s">
        <v>229</v>
      </c>
      <c r="I26" s="169">
        <v>13</v>
      </c>
      <c r="J26" s="167">
        <f>(I23*J23)+(I24*J24)+(I25*J25)</f>
        <v>0</v>
      </c>
      <c r="K26" s="144">
        <f>(I23*K23)+(I24*K24)+(I25*K25)</f>
        <v>0</v>
      </c>
      <c r="L26" s="144">
        <f>(I23*L23)+(I24*L24)+(I25*L25)</f>
        <v>0</v>
      </c>
      <c r="M26" s="144">
        <f>(I23*M23)+(I24*M24)+(I25*M25)</f>
        <v>0</v>
      </c>
      <c r="O26" s="315"/>
    </row>
    <row r="27" spans="1:15" s="4" customFormat="1" ht="10.9" customHeight="1">
      <c r="B27" s="5"/>
      <c r="C27" s="5"/>
      <c r="D27" s="5"/>
      <c r="E27" s="5"/>
      <c r="F27" s="5"/>
      <c r="G27" s="5"/>
      <c r="H27" s="111"/>
      <c r="I27" s="153"/>
      <c r="J27" s="140"/>
      <c r="K27" s="115"/>
      <c r="L27" s="115"/>
      <c r="M27" s="115"/>
      <c r="N27" s="10"/>
      <c r="O27" s="317"/>
    </row>
    <row r="28" spans="1:15" ht="18" customHeight="1">
      <c r="A28" s="359" t="s">
        <v>255</v>
      </c>
      <c r="B28" s="359"/>
      <c r="C28" s="359"/>
      <c r="D28" s="359"/>
      <c r="E28" s="359"/>
      <c r="F28" s="359"/>
      <c r="G28" s="3"/>
      <c r="H28" s="119" t="s">
        <v>154</v>
      </c>
      <c r="I28" s="373"/>
      <c r="J28" s="374"/>
      <c r="K28" s="374"/>
      <c r="L28" s="374"/>
      <c r="M28" s="375"/>
      <c r="O28" s="315"/>
    </row>
    <row r="29" spans="1:15" ht="29.45" customHeight="1">
      <c r="A29" s="81" t="s">
        <v>256</v>
      </c>
      <c r="B29" s="361" t="s">
        <v>495</v>
      </c>
      <c r="C29" s="361"/>
      <c r="D29" s="361"/>
      <c r="E29" s="361"/>
      <c r="F29" s="361"/>
      <c r="G29" s="3"/>
      <c r="H29" s="120" t="s">
        <v>106</v>
      </c>
      <c r="I29" s="148">
        <v>1</v>
      </c>
      <c r="J29" s="309"/>
      <c r="K29" s="310"/>
      <c r="L29" s="310"/>
      <c r="M29" s="310"/>
      <c r="O29" s="315"/>
    </row>
    <row r="30" spans="1:15" ht="29.45" customHeight="1">
      <c r="A30" s="81" t="s">
        <v>257</v>
      </c>
      <c r="B30" s="361" t="s">
        <v>497</v>
      </c>
      <c r="C30" s="361"/>
      <c r="D30" s="361"/>
      <c r="E30" s="361"/>
      <c r="F30" s="361"/>
      <c r="G30" s="3"/>
      <c r="H30" s="120"/>
      <c r="I30" s="146">
        <v>1</v>
      </c>
      <c r="J30" s="309"/>
      <c r="K30" s="310"/>
      <c r="L30" s="310"/>
      <c r="M30" s="310"/>
      <c r="O30" s="315"/>
    </row>
    <row r="31" spans="1:15" s="13" customFormat="1" ht="29.45" customHeight="1">
      <c r="A31" s="81" t="s">
        <v>258</v>
      </c>
      <c r="B31" s="361" t="s">
        <v>496</v>
      </c>
      <c r="C31" s="361"/>
      <c r="D31" s="361"/>
      <c r="E31" s="361"/>
      <c r="F31" s="361"/>
      <c r="G31" s="23"/>
      <c r="H31" s="120"/>
      <c r="I31" s="146">
        <v>1</v>
      </c>
      <c r="J31" s="309"/>
      <c r="K31" s="310"/>
      <c r="L31" s="310"/>
      <c r="M31" s="310"/>
      <c r="O31" s="315"/>
    </row>
    <row r="32" spans="1:15" s="13" customFormat="1" ht="43.9" customHeight="1">
      <c r="A32" s="81" t="s">
        <v>259</v>
      </c>
      <c r="B32" s="361" t="s">
        <v>498</v>
      </c>
      <c r="C32" s="361"/>
      <c r="D32" s="361"/>
      <c r="E32" s="361"/>
      <c r="F32" s="361"/>
      <c r="G32" s="23"/>
      <c r="H32" s="120"/>
      <c r="I32" s="151">
        <v>1</v>
      </c>
      <c r="J32" s="309"/>
      <c r="K32" s="310"/>
      <c r="L32" s="310"/>
      <c r="M32" s="310"/>
      <c r="O32" s="315"/>
    </row>
    <row r="33" spans="1:15" ht="29.45" customHeight="1">
      <c r="A33" s="81" t="s">
        <v>260</v>
      </c>
      <c r="B33" s="372" t="s">
        <v>170</v>
      </c>
      <c r="C33" s="372"/>
      <c r="D33" s="372"/>
      <c r="E33" s="372"/>
      <c r="F33" s="372"/>
      <c r="G33" s="3"/>
      <c r="H33" s="120"/>
      <c r="I33" s="151">
        <v>1</v>
      </c>
      <c r="J33" s="309"/>
      <c r="K33" s="310"/>
      <c r="L33" s="310"/>
      <c r="M33" s="310"/>
      <c r="O33" s="315"/>
    </row>
    <row r="34" spans="1:15" ht="16.899999999999999" customHeight="1">
      <c r="A34" s="165" t="s">
        <v>494</v>
      </c>
      <c r="B34" s="368" t="s">
        <v>160</v>
      </c>
      <c r="C34" s="368"/>
      <c r="D34" s="368"/>
      <c r="E34" s="368"/>
      <c r="F34" s="368"/>
      <c r="H34" s="164" t="s">
        <v>229</v>
      </c>
      <c r="I34" s="169">
        <v>5</v>
      </c>
      <c r="J34" s="143">
        <f>(I29*J29)+(I30*J30)+(I31*J31)+(I32*J32)+(I33*J33)</f>
        <v>0</v>
      </c>
      <c r="K34" s="144">
        <f>(I31*K31)+(I32*K32)+(I33*K33)</f>
        <v>0</v>
      </c>
      <c r="L34" s="144">
        <f>(I31*L31)+(I32*L32)+(I33*L33)</f>
        <v>0</v>
      </c>
      <c r="M34" s="144">
        <f>(I31*M31)+(I32*M32)+(I33*M33)</f>
        <v>0</v>
      </c>
      <c r="O34" s="315"/>
    </row>
    <row r="35" spans="1:15" ht="7.15" customHeight="1" thickBot="1"/>
    <row r="36" spans="1:15" ht="19.149999999999999" customHeight="1" thickBot="1">
      <c r="A36" s="173" t="s">
        <v>292</v>
      </c>
      <c r="B36" s="172"/>
      <c r="C36" s="172"/>
      <c r="D36" s="172"/>
      <c r="E36" s="172"/>
      <c r="F36" s="172"/>
      <c r="G36" s="192"/>
      <c r="H36" s="191" t="s">
        <v>293</v>
      </c>
      <c r="I36" s="271">
        <f>I13+I20+I26+I34</f>
        <v>38</v>
      </c>
      <c r="J36" s="271">
        <f>J13+J20+J26+J34</f>
        <v>0</v>
      </c>
      <c r="K36" s="271">
        <f t="shared" ref="K36:M36" si="0">K13+K20+K26+K34</f>
        <v>0</v>
      </c>
      <c r="L36" s="271">
        <f t="shared" si="0"/>
        <v>0</v>
      </c>
      <c r="M36" s="271">
        <f t="shared" si="0"/>
        <v>0</v>
      </c>
      <c r="O36" s="311"/>
    </row>
    <row r="37" spans="1:15">
      <c r="A37" s="73" t="s">
        <v>161</v>
      </c>
      <c r="B37" s="13" t="s">
        <v>558</v>
      </c>
    </row>
    <row r="38" spans="1:15">
      <c r="A38" s="72" t="s">
        <v>162</v>
      </c>
      <c r="B38" s="74" t="s">
        <v>166</v>
      </c>
    </row>
    <row r="39" spans="1:15">
      <c r="A39" s="75" t="s">
        <v>165</v>
      </c>
      <c r="B39" s="13" t="s">
        <v>167</v>
      </c>
    </row>
    <row r="40" spans="1:15">
      <c r="A40" s="75" t="s">
        <v>164</v>
      </c>
      <c r="B40" s="13" t="s">
        <v>168</v>
      </c>
    </row>
    <row r="41" spans="1:15" s="13" customFormat="1">
      <c r="A41" s="75" t="s">
        <v>203</v>
      </c>
      <c r="B41" s="116" t="s">
        <v>247</v>
      </c>
      <c r="C41" s="116"/>
      <c r="D41" s="116"/>
      <c r="E41" s="116"/>
      <c r="F41" s="116"/>
      <c r="G41" s="116"/>
      <c r="H41" s="117"/>
      <c r="I41" s="116"/>
      <c r="J41" s="116"/>
      <c r="K41" s="116"/>
      <c r="L41" s="116"/>
      <c r="M41" s="116"/>
      <c r="N41" s="116"/>
      <c r="O41" s="116"/>
    </row>
    <row r="42" spans="1:15">
      <c r="A42" s="75" t="s">
        <v>206</v>
      </c>
      <c r="B42" t="s">
        <v>266</v>
      </c>
      <c r="O42" s="88"/>
    </row>
    <row r="43" spans="1:15">
      <c r="A43" s="75" t="s">
        <v>237</v>
      </c>
      <c r="B43" s="116" t="s">
        <v>238</v>
      </c>
      <c r="C43" s="116"/>
      <c r="D43" s="116"/>
      <c r="E43" s="116"/>
      <c r="F43" s="116"/>
      <c r="G43" s="116"/>
      <c r="H43" s="117"/>
      <c r="O43" s="88"/>
    </row>
    <row r="44" spans="1:15">
      <c r="A44" s="75" t="s">
        <v>245</v>
      </c>
      <c r="B44" t="s">
        <v>514</v>
      </c>
      <c r="O44" s="88"/>
    </row>
    <row r="45" spans="1:15">
      <c r="A45" s="75" t="s">
        <v>250</v>
      </c>
      <c r="B45" t="s">
        <v>267</v>
      </c>
      <c r="O45" s="88"/>
    </row>
    <row r="46" spans="1:15">
      <c r="O46" s="88"/>
    </row>
    <row r="47" spans="1:15">
      <c r="E47" s="13"/>
      <c r="O47" s="88"/>
    </row>
    <row r="48" spans="1:15">
      <c r="O48" s="88"/>
    </row>
    <row r="49" spans="15:15">
      <c r="O49" s="88"/>
    </row>
  </sheetData>
  <sheetProtection selectLockedCells="1"/>
  <mergeCells count="38">
    <mergeCell ref="I28:M28"/>
    <mergeCell ref="B32:F32"/>
    <mergeCell ref="B19:F19"/>
    <mergeCell ref="B25:F25"/>
    <mergeCell ref="O7:O8"/>
    <mergeCell ref="I15:M15"/>
    <mergeCell ref="I22:M22"/>
    <mergeCell ref="B11:F11"/>
    <mergeCell ref="B13:F13"/>
    <mergeCell ref="B16:F16"/>
    <mergeCell ref="B20:F20"/>
    <mergeCell ref="B26:F26"/>
    <mergeCell ref="B30:F30"/>
    <mergeCell ref="B12:F12"/>
    <mergeCell ref="B18:F18"/>
    <mergeCell ref="B29:F29"/>
    <mergeCell ref="B34:F34"/>
    <mergeCell ref="B17:F17"/>
    <mergeCell ref="B23:F23"/>
    <mergeCell ref="B24:F24"/>
    <mergeCell ref="A28:F28"/>
    <mergeCell ref="B33:F33"/>
    <mergeCell ref="B31:F31"/>
    <mergeCell ref="A22:F22"/>
    <mergeCell ref="N1:O1"/>
    <mergeCell ref="B5:E5"/>
    <mergeCell ref="B3:E3"/>
    <mergeCell ref="B1:E1"/>
    <mergeCell ref="G1:L1"/>
    <mergeCell ref="N3:O3"/>
    <mergeCell ref="N5:O5"/>
    <mergeCell ref="G3:L3"/>
    <mergeCell ref="G5:L5"/>
    <mergeCell ref="A7:F7"/>
    <mergeCell ref="J7:M7"/>
    <mergeCell ref="A15:F15"/>
    <mergeCell ref="A9:F9"/>
    <mergeCell ref="B10:F10"/>
  </mergeCells>
  <pageMargins left="0.31496062992125984" right="0.31496062992125984" top="0.74803149606299213" bottom="0.74803149606299213" header="0.31496062992125984" footer="0.31496062992125984"/>
  <pageSetup scale="58" orientation="portrait" r:id="rId1"/>
  <headerFooter>
    <oddHeader>&amp;L&amp;24Water Sector Trust Fund&amp;C&amp;"-,Fett"&amp;18 A. PROJECT RELEVANCE&amp;R&amp;16Page 1</oddHeader>
    <oddFooter>&amp;LWSTF/GIZ/UBSUP&amp;CA. Project Relevance&amp;ROctober 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zoomScaleNormal="100" workbookViewId="0">
      <selection activeCell="B1" sqref="B1:E1"/>
    </sheetView>
  </sheetViews>
  <sheetFormatPr baseColWidth="10" defaultColWidth="9.140625" defaultRowHeight="15"/>
  <cols>
    <col min="1" max="1" width="11.28515625" customWidth="1"/>
    <col min="5" max="5" width="11" customWidth="1"/>
    <col min="7" max="7" width="2.42578125" customWidth="1"/>
    <col min="8" max="8" width="11.85546875" customWidth="1"/>
    <col min="9" max="9" width="6.7109375" customWidth="1"/>
    <col min="10" max="12" width="6.28515625" customWidth="1"/>
    <col min="13" max="13" width="11.140625" style="13" customWidth="1"/>
    <col min="14" max="14" width="2" style="13" customWidth="1"/>
    <col min="15" max="15" width="45.28515625" customWidth="1"/>
  </cols>
  <sheetData>
    <row r="1" spans="1:15" ht="31.5">
      <c r="A1" s="64" t="s">
        <v>27</v>
      </c>
      <c r="B1" s="363"/>
      <c r="C1" s="363"/>
      <c r="D1" s="363"/>
      <c r="E1" s="363"/>
      <c r="F1" s="64" t="s">
        <v>155</v>
      </c>
      <c r="G1" s="383"/>
      <c r="H1" s="384"/>
      <c r="I1" s="384"/>
      <c r="J1" s="384"/>
      <c r="K1" s="384"/>
      <c r="L1" s="63"/>
      <c r="M1" s="77" t="s">
        <v>26</v>
      </c>
      <c r="N1" s="366"/>
      <c r="O1" s="367"/>
    </row>
    <row r="2" spans="1:15" ht="7.9" customHeight="1">
      <c r="A2" s="66"/>
      <c r="B2" s="66"/>
      <c r="C2" s="66"/>
      <c r="D2" s="66"/>
      <c r="E2" s="66"/>
      <c r="F2" s="66"/>
      <c r="G2" s="66"/>
      <c r="H2" s="66"/>
      <c r="I2" s="66"/>
      <c r="J2" s="66"/>
      <c r="K2" s="66"/>
      <c r="M2" s="66"/>
      <c r="N2" s="76"/>
      <c r="O2" s="66"/>
    </row>
    <row r="3" spans="1:15" ht="32.25" customHeight="1">
      <c r="A3" s="64" t="s">
        <v>28</v>
      </c>
      <c r="B3" s="363"/>
      <c r="C3" s="363"/>
      <c r="D3" s="363"/>
      <c r="E3" s="363"/>
      <c r="F3" s="64" t="s">
        <v>30</v>
      </c>
      <c r="G3" s="365"/>
      <c r="H3" s="366"/>
      <c r="I3" s="366"/>
      <c r="J3" s="366"/>
      <c r="K3" s="366"/>
      <c r="L3" s="367"/>
      <c r="M3" s="77" t="s">
        <v>29</v>
      </c>
      <c r="N3" s="365"/>
      <c r="O3" s="367"/>
    </row>
    <row r="4" spans="1:15" ht="9" customHeight="1">
      <c r="A4" s="66"/>
      <c r="B4" s="66"/>
      <c r="C4" s="66"/>
      <c r="D4" s="66"/>
      <c r="E4" s="66"/>
      <c r="F4" s="66"/>
      <c r="G4" s="66"/>
      <c r="H4" s="66"/>
      <c r="I4" s="66"/>
      <c r="J4" s="66"/>
      <c r="K4" s="66"/>
      <c r="L4" s="66"/>
      <c r="M4" s="66"/>
      <c r="N4" s="76"/>
      <c r="O4" s="66"/>
    </row>
    <row r="5" spans="1:15" ht="31.5">
      <c r="A5" s="64" t="s">
        <v>29</v>
      </c>
      <c r="B5" s="363"/>
      <c r="C5" s="363"/>
      <c r="D5" s="363"/>
      <c r="E5" s="363"/>
      <c r="F5" s="64" t="s">
        <v>171</v>
      </c>
      <c r="G5" s="365"/>
      <c r="H5" s="366"/>
      <c r="I5" s="366"/>
      <c r="J5" s="366"/>
      <c r="K5" s="366"/>
      <c r="L5" s="367"/>
      <c r="M5" s="78" t="s">
        <v>153</v>
      </c>
      <c r="N5" s="366"/>
      <c r="O5" s="367"/>
    </row>
    <row r="6" spans="1:15" ht="7.9" customHeight="1" thickBot="1"/>
    <row r="7" spans="1:15" ht="30.75" thickBot="1">
      <c r="A7" s="353" t="s">
        <v>76</v>
      </c>
      <c r="B7" s="354"/>
      <c r="C7" s="354"/>
      <c r="D7" s="354"/>
      <c r="E7" s="354"/>
      <c r="F7" s="355"/>
      <c r="G7" s="3"/>
      <c r="H7" s="79" t="s">
        <v>2</v>
      </c>
      <c r="I7" s="4"/>
      <c r="J7" s="356" t="s">
        <v>6</v>
      </c>
      <c r="K7" s="357"/>
      <c r="L7" s="357"/>
      <c r="M7" s="358"/>
      <c r="N7" s="21"/>
      <c r="O7" s="69" t="s">
        <v>7</v>
      </c>
    </row>
    <row r="8" spans="1:15" ht="16.5" thickBot="1">
      <c r="A8" s="3"/>
      <c r="B8" s="3"/>
      <c r="C8" s="3"/>
      <c r="D8" s="3"/>
      <c r="E8" s="3"/>
      <c r="F8" s="3"/>
      <c r="G8" s="3"/>
      <c r="H8" s="2"/>
      <c r="I8" s="181" t="s">
        <v>207</v>
      </c>
      <c r="J8" s="107" t="s">
        <v>3</v>
      </c>
      <c r="K8" s="107" t="s">
        <v>4</v>
      </c>
      <c r="L8" s="107" t="s">
        <v>202</v>
      </c>
      <c r="M8" s="124" t="s">
        <v>5</v>
      </c>
      <c r="N8" s="22"/>
      <c r="O8" s="320"/>
    </row>
    <row r="9" spans="1:15">
      <c r="A9" s="360" t="s">
        <v>8</v>
      </c>
      <c r="B9" s="360"/>
      <c r="C9" s="360"/>
      <c r="D9" s="360"/>
      <c r="E9" s="360"/>
      <c r="F9" s="360"/>
      <c r="G9" s="3"/>
      <c r="H9" s="123" t="s">
        <v>154</v>
      </c>
      <c r="I9" s="373"/>
      <c r="J9" s="374"/>
      <c r="K9" s="374"/>
      <c r="L9" s="374"/>
      <c r="M9" s="375"/>
      <c r="O9" s="317"/>
    </row>
    <row r="10" spans="1:15" s="13" customFormat="1" ht="33.75" customHeight="1">
      <c r="A10" s="81" t="s">
        <v>273</v>
      </c>
      <c r="B10" s="369" t="s">
        <v>269</v>
      </c>
      <c r="C10" s="370"/>
      <c r="D10" s="370"/>
      <c r="E10" s="370"/>
      <c r="F10" s="371"/>
      <c r="G10" s="17"/>
      <c r="H10" s="127">
        <v>2.1</v>
      </c>
      <c r="I10" s="148">
        <v>3</v>
      </c>
      <c r="J10" s="309"/>
      <c r="K10" s="310"/>
      <c r="L10" s="310"/>
      <c r="M10" s="310"/>
      <c r="O10" s="315"/>
    </row>
    <row r="11" spans="1:15" s="13" customFormat="1" ht="33.75" customHeight="1">
      <c r="A11" s="81" t="s">
        <v>274</v>
      </c>
      <c r="B11" s="369" t="s">
        <v>305</v>
      </c>
      <c r="C11" s="370"/>
      <c r="D11" s="370"/>
      <c r="E11" s="370"/>
      <c r="F11" s="371"/>
      <c r="G11" s="17"/>
      <c r="H11" s="270" t="s">
        <v>34</v>
      </c>
      <c r="I11" s="146">
        <v>5</v>
      </c>
      <c r="J11" s="309"/>
      <c r="K11" s="310"/>
      <c r="L11" s="310"/>
      <c r="M11" s="310"/>
      <c r="O11" s="315"/>
    </row>
    <row r="12" spans="1:15" s="13" customFormat="1" ht="42.6" customHeight="1">
      <c r="A12" s="81" t="s">
        <v>275</v>
      </c>
      <c r="B12" s="369" t="s">
        <v>306</v>
      </c>
      <c r="C12" s="370"/>
      <c r="D12" s="370"/>
      <c r="E12" s="370"/>
      <c r="F12" s="371"/>
      <c r="G12" s="23"/>
      <c r="H12" s="270"/>
      <c r="I12" s="146">
        <v>5</v>
      </c>
      <c r="J12" s="309"/>
      <c r="K12" s="318"/>
      <c r="L12" s="310"/>
      <c r="M12" s="310"/>
      <c r="O12" s="315"/>
    </row>
    <row r="13" spans="1:15" s="4" customFormat="1" ht="45">
      <c r="A13" s="81" t="s">
        <v>276</v>
      </c>
      <c r="B13" s="361" t="s">
        <v>270</v>
      </c>
      <c r="C13" s="361"/>
      <c r="D13" s="361"/>
      <c r="E13" s="361"/>
      <c r="F13" s="361"/>
      <c r="G13" s="3"/>
      <c r="H13" s="270" t="s">
        <v>33</v>
      </c>
      <c r="I13" s="146">
        <v>3</v>
      </c>
      <c r="J13" s="309"/>
      <c r="K13" s="318"/>
      <c r="L13" s="310"/>
      <c r="M13" s="310"/>
      <c r="N13" s="13"/>
      <c r="O13" s="315"/>
    </row>
    <row r="14" spans="1:15" s="4" customFormat="1" ht="46.15" customHeight="1">
      <c r="A14" s="81" t="s">
        <v>277</v>
      </c>
      <c r="B14" s="361" t="s">
        <v>302</v>
      </c>
      <c r="C14" s="361"/>
      <c r="D14" s="361"/>
      <c r="E14" s="361"/>
      <c r="F14" s="361"/>
      <c r="G14" s="3"/>
      <c r="H14" s="270" t="s">
        <v>271</v>
      </c>
      <c r="I14" s="146">
        <v>3</v>
      </c>
      <c r="J14" s="309"/>
      <c r="K14" s="310"/>
      <c r="L14" s="310"/>
      <c r="M14" s="310"/>
      <c r="N14" s="13"/>
      <c r="O14" s="315"/>
    </row>
    <row r="15" spans="1:15" s="4" customFormat="1" ht="32.25" customHeight="1">
      <c r="A15" s="81" t="s">
        <v>278</v>
      </c>
      <c r="B15" s="361" t="s">
        <v>500</v>
      </c>
      <c r="C15" s="361"/>
      <c r="D15" s="361"/>
      <c r="E15" s="361"/>
      <c r="F15" s="361"/>
      <c r="G15" s="3"/>
      <c r="H15" s="127" t="s">
        <v>35</v>
      </c>
      <c r="I15" s="146">
        <v>1</v>
      </c>
      <c r="J15" s="309"/>
      <c r="K15" s="319"/>
      <c r="L15" s="319"/>
      <c r="M15" s="319"/>
      <c r="N15" s="13"/>
      <c r="O15" s="315"/>
    </row>
    <row r="16" spans="1:15" s="13" customFormat="1" ht="48" customHeight="1">
      <c r="A16" s="81" t="s">
        <v>279</v>
      </c>
      <c r="B16" s="389" t="s">
        <v>268</v>
      </c>
      <c r="C16" s="390"/>
      <c r="D16" s="390"/>
      <c r="E16" s="390"/>
      <c r="F16" s="391"/>
      <c r="G16" s="17"/>
      <c r="H16" s="127" t="s">
        <v>41</v>
      </c>
      <c r="I16" s="146">
        <v>5</v>
      </c>
      <c r="J16" s="309"/>
      <c r="K16" s="318"/>
      <c r="L16" s="310"/>
      <c r="M16" s="310"/>
      <c r="O16" s="315"/>
    </row>
    <row r="17" spans="1:15" s="13" customFormat="1" ht="29.45" customHeight="1">
      <c r="A17" s="81" t="s">
        <v>282</v>
      </c>
      <c r="B17" s="393" t="s">
        <v>107</v>
      </c>
      <c r="C17" s="393"/>
      <c r="D17" s="393"/>
      <c r="E17" s="393"/>
      <c r="F17" s="393"/>
      <c r="H17" s="127" t="s">
        <v>108</v>
      </c>
      <c r="I17" s="151">
        <v>1</v>
      </c>
      <c r="J17" s="309"/>
      <c r="K17" s="319"/>
      <c r="L17" s="310"/>
      <c r="M17" s="310"/>
      <c r="O17" s="315"/>
    </row>
    <row r="18" spans="1:15" s="13" customFormat="1" ht="44.45" customHeight="1">
      <c r="A18" s="81" t="s">
        <v>283</v>
      </c>
      <c r="B18" s="393" t="s">
        <v>291</v>
      </c>
      <c r="C18" s="393"/>
      <c r="D18" s="393"/>
      <c r="E18" s="393"/>
      <c r="F18" s="393"/>
      <c r="H18" s="127" t="s">
        <v>108</v>
      </c>
      <c r="I18" s="151">
        <v>1</v>
      </c>
      <c r="J18" s="309"/>
      <c r="K18" s="319"/>
      <c r="L18" s="310"/>
      <c r="M18" s="310"/>
      <c r="O18" s="315"/>
    </row>
    <row r="19" spans="1:15" s="13" customFormat="1" ht="29.45" customHeight="1">
      <c r="A19" s="81" t="s">
        <v>284</v>
      </c>
      <c r="B19" s="385" t="s">
        <v>64</v>
      </c>
      <c r="C19" s="385"/>
      <c r="D19" s="385"/>
      <c r="E19" s="385"/>
      <c r="F19" s="385"/>
      <c r="H19" s="127" t="s">
        <v>109</v>
      </c>
      <c r="I19" s="151">
        <v>5</v>
      </c>
      <c r="J19" s="309"/>
      <c r="K19" s="319"/>
      <c r="L19" s="310"/>
      <c r="M19" s="310"/>
      <c r="O19" s="315"/>
    </row>
    <row r="20" spans="1:15" s="13" customFormat="1" ht="29.45" customHeight="1">
      <c r="A20" s="81" t="s">
        <v>285</v>
      </c>
      <c r="B20" s="386" t="s">
        <v>501</v>
      </c>
      <c r="C20" s="387"/>
      <c r="D20" s="387"/>
      <c r="E20" s="387"/>
      <c r="F20" s="388"/>
      <c r="H20" s="127" t="s">
        <v>108</v>
      </c>
      <c r="I20" s="151">
        <v>1</v>
      </c>
      <c r="J20" s="309"/>
      <c r="K20" s="319"/>
      <c r="L20" s="310"/>
      <c r="M20" s="310"/>
      <c r="O20" s="315"/>
    </row>
    <row r="21" spans="1:15" s="13" customFormat="1" ht="29.45" customHeight="1">
      <c r="A21" s="81" t="s">
        <v>286</v>
      </c>
      <c r="B21" s="394" t="s">
        <v>65</v>
      </c>
      <c r="C21" s="395"/>
      <c r="D21" s="395"/>
      <c r="E21" s="395"/>
      <c r="F21" s="396"/>
      <c r="H21" s="127" t="s">
        <v>108</v>
      </c>
      <c r="I21" s="151">
        <v>3</v>
      </c>
      <c r="J21" s="309"/>
      <c r="K21" s="319"/>
      <c r="L21" s="310"/>
      <c r="M21" s="310"/>
      <c r="O21" s="315"/>
    </row>
    <row r="22" spans="1:15" s="13" customFormat="1" ht="29.45" customHeight="1">
      <c r="A22" s="81" t="s">
        <v>287</v>
      </c>
      <c r="B22" s="369" t="s">
        <v>66</v>
      </c>
      <c r="C22" s="370"/>
      <c r="D22" s="370"/>
      <c r="E22" s="370"/>
      <c r="F22" s="371"/>
      <c r="H22" s="127" t="s">
        <v>109</v>
      </c>
      <c r="I22" s="151">
        <v>3</v>
      </c>
      <c r="J22" s="309"/>
      <c r="K22" s="319"/>
      <c r="L22" s="310"/>
      <c r="M22" s="310"/>
      <c r="O22" s="315"/>
    </row>
    <row r="23" spans="1:15" s="13" customFormat="1" ht="29.45" customHeight="1">
      <c r="A23" s="81" t="s">
        <v>290</v>
      </c>
      <c r="B23" s="369" t="s">
        <v>67</v>
      </c>
      <c r="C23" s="370"/>
      <c r="D23" s="370"/>
      <c r="E23" s="370"/>
      <c r="F23" s="371"/>
      <c r="H23" s="127" t="s">
        <v>108</v>
      </c>
      <c r="I23" s="151">
        <v>1</v>
      </c>
      <c r="J23" s="309"/>
      <c r="K23" s="319"/>
      <c r="L23" s="310"/>
      <c r="M23" s="310"/>
      <c r="O23" s="315"/>
    </row>
    <row r="24" spans="1:15" s="13" customFormat="1" ht="16.899999999999999" customHeight="1">
      <c r="A24" s="165" t="s">
        <v>294</v>
      </c>
      <c r="B24" s="392" t="s">
        <v>272</v>
      </c>
      <c r="C24" s="392"/>
      <c r="D24" s="392"/>
      <c r="E24" s="392"/>
      <c r="F24" s="392"/>
      <c r="G24" s="17"/>
      <c r="H24" s="164" t="s">
        <v>229</v>
      </c>
      <c r="I24" s="169">
        <v>40</v>
      </c>
      <c r="J24" s="143">
        <f>(I10*J10)+(I11*J11)+(I12*J12)+(I13*J13)+(I14*J14)+(I15*J15)+(I16*J16)+(I17*J17)+(I17*J17)+(I18*J18)+(I19*J19)+(I20*J20)+(I21*J21)+(I22*J22)+(I23*J23)</f>
        <v>0</v>
      </c>
      <c r="K24" s="143">
        <f>(I10*K10)+(I11*K11)+(I12*K12)+(I13*K13)+(I14*K14)+(I15*K15)+(I16*K16)+(I17*K17)+(I18*K18)+(I19*K19)+(I20*K20)+(I21*K21)+(I22*K22)+(I23*K23)</f>
        <v>0</v>
      </c>
      <c r="L24" s="143">
        <f>(I10*L10)+(I11*L11)+(I12*L12)+(I13*L13)+(I14*L14)+(I15*L15)+(I16*L16)+(I17*L17)+(I17*L17)+(I18*L18)+(I19*L19)+(I20*I20)+(I21*L21)+(I22*L22)+(I23*L23)</f>
        <v>1</v>
      </c>
      <c r="M24" s="143">
        <f>(I10*M10)+(I11*M11)+(I12*M12)+(I13*M13)+(I14*M14)+(I15*M15)+(I16*M16)+(I17*M17)+(I17*M17)+(I18*M18)+(I19*M19)+(I20*M20)+(I21*M21)+(I22*M22)+(I23*M23)</f>
        <v>0</v>
      </c>
      <c r="O24" s="315"/>
    </row>
    <row r="25" spans="1:15" s="13" customFormat="1" ht="9.6" customHeight="1">
      <c r="I25" s="155"/>
      <c r="J25" s="115"/>
      <c r="K25" s="115"/>
      <c r="L25" s="115"/>
      <c r="M25" s="115"/>
      <c r="O25" s="317"/>
    </row>
    <row r="26" spans="1:15" s="13" customFormat="1" ht="15" customHeight="1">
      <c r="A26" s="382" t="s">
        <v>231</v>
      </c>
      <c r="B26" s="382"/>
      <c r="C26" s="382"/>
      <c r="D26" s="382"/>
      <c r="E26" s="382"/>
      <c r="F26" s="382"/>
      <c r="G26" s="17"/>
      <c r="H26" s="123" t="s">
        <v>154</v>
      </c>
      <c r="I26" s="373"/>
      <c r="J26" s="374"/>
      <c r="K26" s="374"/>
      <c r="L26" s="374"/>
      <c r="M26" s="375"/>
      <c r="O26" s="315"/>
    </row>
    <row r="27" spans="1:15" s="13" customFormat="1" ht="47.45" customHeight="1">
      <c r="A27" s="81" t="s">
        <v>295</v>
      </c>
      <c r="B27" s="361" t="s">
        <v>502</v>
      </c>
      <c r="C27" s="361"/>
      <c r="D27" s="361"/>
      <c r="E27" s="361"/>
      <c r="F27" s="361"/>
      <c r="G27" s="17"/>
      <c r="H27" s="127" t="s">
        <v>37</v>
      </c>
      <c r="I27" s="148">
        <v>5</v>
      </c>
      <c r="J27" s="309"/>
      <c r="K27" s="310"/>
      <c r="L27" s="310"/>
      <c r="M27" s="310"/>
      <c r="O27" s="315"/>
    </row>
    <row r="28" spans="1:15" s="13" customFormat="1" ht="47.45" customHeight="1">
      <c r="A28" s="81" t="s">
        <v>296</v>
      </c>
      <c r="B28" s="361" t="s">
        <v>307</v>
      </c>
      <c r="C28" s="361"/>
      <c r="D28" s="361"/>
      <c r="E28" s="361"/>
      <c r="F28" s="361"/>
      <c r="G28" s="17"/>
      <c r="H28" s="127" t="s">
        <v>37</v>
      </c>
      <c r="I28" s="146">
        <v>5</v>
      </c>
      <c r="J28" s="309"/>
      <c r="K28" s="318"/>
      <c r="L28" s="310"/>
      <c r="M28" s="310"/>
      <c r="O28" s="315"/>
    </row>
    <row r="29" spans="1:15" s="13" customFormat="1" ht="43.9" customHeight="1">
      <c r="A29" s="81" t="s">
        <v>297</v>
      </c>
      <c r="B29" s="361" t="s">
        <v>308</v>
      </c>
      <c r="C29" s="361"/>
      <c r="D29" s="361"/>
      <c r="E29" s="361"/>
      <c r="F29" s="361"/>
      <c r="G29" s="17"/>
      <c r="H29" s="127" t="s">
        <v>36</v>
      </c>
      <c r="I29" s="146">
        <v>5</v>
      </c>
      <c r="J29" s="309"/>
      <c r="K29" s="318"/>
      <c r="L29" s="310"/>
      <c r="M29" s="310"/>
      <c r="O29" s="315"/>
    </row>
    <row r="30" spans="1:15" s="13" customFormat="1" ht="36.75" customHeight="1">
      <c r="A30" s="81" t="s">
        <v>298</v>
      </c>
      <c r="B30" s="361" t="s">
        <v>38</v>
      </c>
      <c r="C30" s="361"/>
      <c r="D30" s="361"/>
      <c r="E30" s="361"/>
      <c r="F30" s="361"/>
      <c r="G30" s="17"/>
      <c r="H30" s="127" t="s">
        <v>39</v>
      </c>
      <c r="I30" s="146">
        <v>5</v>
      </c>
      <c r="J30" s="309"/>
      <c r="K30" s="319"/>
      <c r="L30" s="319"/>
      <c r="M30" s="319"/>
      <c r="O30" s="315"/>
    </row>
    <row r="31" spans="1:15" s="13" customFormat="1" ht="36.75" customHeight="1">
      <c r="A31" s="81" t="s">
        <v>299</v>
      </c>
      <c r="B31" s="361" t="s">
        <v>280</v>
      </c>
      <c r="C31" s="361"/>
      <c r="D31" s="361"/>
      <c r="E31" s="361"/>
      <c r="F31" s="361"/>
      <c r="G31" s="17"/>
      <c r="H31" s="127" t="s">
        <v>325</v>
      </c>
      <c r="I31" s="151">
        <v>5</v>
      </c>
      <c r="J31" s="309"/>
      <c r="K31" s="310"/>
      <c r="L31" s="310"/>
      <c r="M31" s="310"/>
      <c r="O31" s="315"/>
    </row>
    <row r="32" spans="1:15" s="13" customFormat="1" ht="18" customHeight="1">
      <c r="A32" s="165" t="s">
        <v>300</v>
      </c>
      <c r="B32" s="368" t="s">
        <v>230</v>
      </c>
      <c r="C32" s="368"/>
      <c r="D32" s="368"/>
      <c r="E32" s="368"/>
      <c r="F32" s="368"/>
      <c r="G32" s="17"/>
      <c r="H32" s="164" t="s">
        <v>229</v>
      </c>
      <c r="I32" s="169">
        <v>20</v>
      </c>
      <c r="J32" s="143">
        <f>(I27*J27)+(I28*J28)+(I29*J29)+(I30*J30)+(I31*J31)</f>
        <v>0</v>
      </c>
      <c r="K32" s="143">
        <f>(I27*K27)+(I28*K28)+(I29*K29)+(I30*K30)+(I31*K31)</f>
        <v>0</v>
      </c>
      <c r="L32" s="143">
        <f>(I27*L27)+(I28*L28)+(I29*L29)+(I30*L30)+(I31*L31)</f>
        <v>0</v>
      </c>
      <c r="M32" s="143">
        <f>(I27*M27)+(I28*M28)+(I29*M29)+(I30*M30)+(I31*M31)</f>
        <v>0</v>
      </c>
      <c r="O32" s="315"/>
    </row>
    <row r="33" spans="1:15" s="13" customFormat="1" ht="10.9" customHeight="1">
      <c r="I33" s="155"/>
      <c r="J33" s="115"/>
      <c r="K33" s="115"/>
      <c r="L33" s="115"/>
      <c r="M33" s="115"/>
      <c r="O33" s="317"/>
    </row>
    <row r="34" spans="1:15" s="4" customFormat="1" ht="15" customHeight="1">
      <c r="A34" s="382" t="s">
        <v>40</v>
      </c>
      <c r="B34" s="382"/>
      <c r="C34" s="382"/>
      <c r="D34" s="382"/>
      <c r="E34" s="382"/>
      <c r="F34" s="382"/>
      <c r="G34" s="3"/>
      <c r="H34" s="123" t="s">
        <v>154</v>
      </c>
      <c r="I34" s="373"/>
      <c r="J34" s="374"/>
      <c r="K34" s="374"/>
      <c r="L34" s="374"/>
      <c r="M34" s="375"/>
      <c r="N34" s="13"/>
      <c r="O34" s="315"/>
    </row>
    <row r="35" spans="1:15" s="4" customFormat="1" ht="31.5" customHeight="1">
      <c r="A35" s="81" t="s">
        <v>301</v>
      </c>
      <c r="B35" s="381" t="s">
        <v>281</v>
      </c>
      <c r="C35" s="381"/>
      <c r="D35" s="381"/>
      <c r="E35" s="381"/>
      <c r="F35" s="381"/>
      <c r="G35" s="3"/>
      <c r="H35" s="127">
        <v>5.4</v>
      </c>
      <c r="I35" s="148">
        <v>3</v>
      </c>
      <c r="J35" s="309"/>
      <c r="K35" s="310"/>
      <c r="L35" s="310"/>
      <c r="M35" s="310"/>
      <c r="N35" s="13"/>
      <c r="O35" s="315"/>
    </row>
    <row r="36" spans="1:15" s="4" customFormat="1" ht="30" customHeight="1">
      <c r="A36" s="81" t="s">
        <v>303</v>
      </c>
      <c r="B36" s="381" t="s">
        <v>288</v>
      </c>
      <c r="C36" s="381"/>
      <c r="D36" s="381"/>
      <c r="E36" s="381"/>
      <c r="F36" s="381"/>
      <c r="G36" s="3"/>
      <c r="H36" s="127">
        <v>5.3</v>
      </c>
      <c r="I36" s="151">
        <v>5</v>
      </c>
      <c r="J36" s="309"/>
      <c r="K36" s="310"/>
      <c r="L36" s="310"/>
      <c r="M36" s="310"/>
      <c r="N36" s="13"/>
      <c r="O36" s="315"/>
    </row>
    <row r="37" spans="1:15" ht="33.75" customHeight="1">
      <c r="A37" s="144" t="s">
        <v>304</v>
      </c>
      <c r="B37" s="380" t="s">
        <v>289</v>
      </c>
      <c r="C37" s="380"/>
      <c r="D37" s="380"/>
      <c r="E37" s="380"/>
      <c r="F37" s="380"/>
      <c r="G37" s="3"/>
      <c r="H37" s="164" t="s">
        <v>229</v>
      </c>
      <c r="I37" s="169">
        <v>8</v>
      </c>
      <c r="J37" s="143">
        <f>(I35*J35)+(I36*J36)</f>
        <v>0</v>
      </c>
      <c r="K37" s="144">
        <f>(I35*K35)+(I36*K36)</f>
        <v>0</v>
      </c>
      <c r="L37" s="144">
        <f>(I35*L35)+(I36*L36)</f>
        <v>0</v>
      </c>
      <c r="M37" s="144">
        <f>(I35*M35)+(I36*M36)</f>
        <v>0</v>
      </c>
      <c r="O37" s="315"/>
    </row>
    <row r="38" spans="1:15" s="13" customFormat="1" ht="5.45" customHeight="1">
      <c r="A38" s="174"/>
      <c r="B38" s="175"/>
      <c r="C38" s="175"/>
      <c r="D38" s="175"/>
      <c r="E38" s="175"/>
      <c r="F38" s="175"/>
      <c r="G38" s="176"/>
      <c r="H38" s="177"/>
      <c r="I38" s="154"/>
      <c r="J38" s="178"/>
      <c r="K38" s="178"/>
      <c r="L38" s="178"/>
      <c r="M38" s="178"/>
      <c r="N38" s="89"/>
      <c r="O38" s="321"/>
    </row>
    <row r="39" spans="1:15" ht="15.6" customHeight="1">
      <c r="A39" s="379" t="s">
        <v>355</v>
      </c>
      <c r="B39" s="379"/>
      <c r="C39" s="379"/>
      <c r="D39" s="379"/>
      <c r="E39" s="379"/>
      <c r="F39" s="379"/>
      <c r="H39" s="164" t="s">
        <v>229</v>
      </c>
      <c r="I39" s="276">
        <f>I24+I32+I37</f>
        <v>68</v>
      </c>
      <c r="J39" s="276">
        <f t="shared" ref="J39:M39" si="0">J24+J32+J37</f>
        <v>0</v>
      </c>
      <c r="K39" s="276">
        <f t="shared" si="0"/>
        <v>0</v>
      </c>
      <c r="L39" s="276">
        <f t="shared" si="0"/>
        <v>1</v>
      </c>
      <c r="M39" s="276">
        <f t="shared" si="0"/>
        <v>0</v>
      </c>
      <c r="O39" s="315"/>
    </row>
    <row r="40" spans="1:15">
      <c r="B40" s="266" t="s">
        <v>225</v>
      </c>
      <c r="C40" s="160" t="s">
        <v>503</v>
      </c>
      <c r="D40" s="160"/>
    </row>
  </sheetData>
  <sheetProtection password="C224" sheet="1" objects="1" scenarios="1" selectLockedCells="1"/>
  <mergeCells count="42">
    <mergeCell ref="I26:M26"/>
    <mergeCell ref="I34:M34"/>
    <mergeCell ref="B21:F21"/>
    <mergeCell ref="B28:F28"/>
    <mergeCell ref="B27:F27"/>
    <mergeCell ref="B29:F29"/>
    <mergeCell ref="B30:F30"/>
    <mergeCell ref="B31:F31"/>
    <mergeCell ref="B32:F32"/>
    <mergeCell ref="A34:F34"/>
    <mergeCell ref="B35:F35"/>
    <mergeCell ref="B19:F19"/>
    <mergeCell ref="B20:F20"/>
    <mergeCell ref="B1:E1"/>
    <mergeCell ref="J7:M7"/>
    <mergeCell ref="A7:F7"/>
    <mergeCell ref="G5:L5"/>
    <mergeCell ref="G3:L3"/>
    <mergeCell ref="B16:F16"/>
    <mergeCell ref="B24:F24"/>
    <mergeCell ref="B23:F23"/>
    <mergeCell ref="B12:F12"/>
    <mergeCell ref="I9:M9"/>
    <mergeCell ref="B17:F17"/>
    <mergeCell ref="B18:F18"/>
    <mergeCell ref="B22:F22"/>
    <mergeCell ref="A39:F39"/>
    <mergeCell ref="N1:O1"/>
    <mergeCell ref="N3:O3"/>
    <mergeCell ref="N5:O5"/>
    <mergeCell ref="A9:F9"/>
    <mergeCell ref="B37:F37"/>
    <mergeCell ref="B13:F13"/>
    <mergeCell ref="B14:F14"/>
    <mergeCell ref="B10:F10"/>
    <mergeCell ref="B11:F11"/>
    <mergeCell ref="B15:F15"/>
    <mergeCell ref="B36:F36"/>
    <mergeCell ref="A26:F26"/>
    <mergeCell ref="G1:K1"/>
    <mergeCell ref="B5:E5"/>
    <mergeCell ref="B3:E3"/>
  </mergeCells>
  <pageMargins left="0.51181102362204722" right="0.51181102362204722" top="0.74803149606299213" bottom="0.74803149606299213" header="0.31496062992125984" footer="0.31496062992125984"/>
  <pageSetup scale="61" orientation="portrait" r:id="rId1"/>
  <headerFooter>
    <oddHeader>&amp;L&amp;24Water Services Trust Fund&amp;C&amp;"-,Bold"&amp;18 B. PROJECT TECHNICAL FEASIBILITY&amp;R&amp;16Page 2</oddHeader>
    <oddFooter>&amp;LWSTF/GIZ/UBSUP&amp;CB. Technical Feasibility&amp;ROctober 2014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view="pageLayout" zoomScaleNormal="100" workbookViewId="0">
      <selection activeCell="K49" sqref="K49"/>
    </sheetView>
  </sheetViews>
  <sheetFormatPr baseColWidth="10" defaultColWidth="9.140625" defaultRowHeight="15"/>
  <cols>
    <col min="1" max="1" width="11" style="4" customWidth="1"/>
    <col min="2" max="5" width="9.140625" style="4"/>
    <col min="6" max="6" width="14.85546875" style="4" customWidth="1"/>
    <col min="7" max="7" width="1.85546875" style="4" customWidth="1"/>
    <col min="8" max="8" width="9.140625" style="51"/>
    <col min="9" max="9" width="6.28515625" style="4" customWidth="1"/>
    <col min="10" max="10" width="7.7109375" style="4" customWidth="1"/>
    <col min="11" max="11" width="7.5703125" style="4" customWidth="1"/>
    <col min="12" max="12" width="7.28515625" style="4" customWidth="1"/>
    <col min="13" max="13" width="11" style="13" customWidth="1"/>
    <col min="14" max="14" width="2.28515625" style="13" customWidth="1"/>
    <col min="15" max="15" width="66.7109375" style="4" customWidth="1"/>
    <col min="16" max="16384" width="9.140625" style="4"/>
  </cols>
  <sheetData>
    <row r="1" spans="1:15" ht="31.5">
      <c r="A1" s="64" t="s">
        <v>27</v>
      </c>
      <c r="B1" s="363"/>
      <c r="C1" s="363"/>
      <c r="D1" s="363"/>
      <c r="E1" s="363"/>
      <c r="F1" s="64" t="s">
        <v>25</v>
      </c>
      <c r="G1" s="365"/>
      <c r="H1" s="366"/>
      <c r="I1" s="366"/>
      <c r="J1" s="366"/>
      <c r="K1" s="366"/>
      <c r="L1" s="367"/>
      <c r="M1" s="65" t="s">
        <v>26</v>
      </c>
      <c r="N1" s="365"/>
      <c r="O1" s="367"/>
    </row>
    <row r="2" spans="1:15" ht="6" customHeight="1">
      <c r="A2" s="66"/>
      <c r="B2" s="66"/>
      <c r="C2" s="66"/>
      <c r="D2" s="66"/>
      <c r="E2" s="66"/>
      <c r="F2" s="66"/>
      <c r="G2" s="66"/>
      <c r="H2" s="67"/>
      <c r="I2" s="66"/>
      <c r="J2" s="66"/>
      <c r="K2" s="66"/>
      <c r="L2" s="66"/>
      <c r="M2" s="66"/>
      <c r="N2" s="66"/>
      <c r="O2" s="66"/>
    </row>
    <row r="3" spans="1:15" ht="31.5">
      <c r="A3" s="64" t="s">
        <v>28</v>
      </c>
      <c r="B3" s="363"/>
      <c r="C3" s="363"/>
      <c r="D3" s="363"/>
      <c r="E3" s="363"/>
      <c r="F3" s="64" t="s">
        <v>30</v>
      </c>
      <c r="G3" s="365"/>
      <c r="H3" s="366"/>
      <c r="I3" s="366"/>
      <c r="J3" s="366"/>
      <c r="K3" s="366"/>
      <c r="L3" s="367"/>
      <c r="M3" s="65" t="s">
        <v>29</v>
      </c>
      <c r="N3" s="365"/>
      <c r="O3" s="367"/>
    </row>
    <row r="4" spans="1:15" ht="6" customHeight="1">
      <c r="A4" s="66"/>
      <c r="B4" s="66"/>
      <c r="C4" s="66"/>
      <c r="D4" s="66"/>
      <c r="E4" s="66"/>
      <c r="F4" s="66"/>
      <c r="G4" s="66"/>
      <c r="H4" s="67"/>
      <c r="I4" s="66"/>
      <c r="J4" s="66"/>
      <c r="K4" s="66"/>
      <c r="L4" s="66"/>
      <c r="M4" s="66"/>
      <c r="N4" s="66"/>
      <c r="O4" s="66"/>
    </row>
    <row r="5" spans="1:15" ht="31.5">
      <c r="A5" s="64" t="s">
        <v>29</v>
      </c>
      <c r="B5" s="363"/>
      <c r="C5" s="363"/>
      <c r="D5" s="363"/>
      <c r="E5" s="363"/>
      <c r="F5" s="64" t="s">
        <v>152</v>
      </c>
      <c r="G5" s="365"/>
      <c r="H5" s="366"/>
      <c r="I5" s="366"/>
      <c r="J5" s="366"/>
      <c r="K5" s="366"/>
      <c r="L5" s="367"/>
      <c r="M5" s="65" t="s">
        <v>153</v>
      </c>
      <c r="N5" s="365"/>
      <c r="O5" s="367"/>
    </row>
    <row r="6" spans="1:15" ht="7.9" customHeight="1" thickBot="1">
      <c r="I6" s="6"/>
      <c r="N6" s="14"/>
    </row>
    <row r="7" spans="1:15" ht="30.75" thickBot="1">
      <c r="A7" s="397" t="s">
        <v>76</v>
      </c>
      <c r="B7" s="398"/>
      <c r="C7" s="398"/>
      <c r="D7" s="398"/>
      <c r="E7" s="398"/>
      <c r="F7" s="399"/>
      <c r="G7" s="83"/>
      <c r="H7" s="79" t="s">
        <v>2</v>
      </c>
      <c r="I7" s="85"/>
      <c r="J7" s="397" t="s">
        <v>6</v>
      </c>
      <c r="K7" s="398"/>
      <c r="L7" s="398"/>
      <c r="M7" s="358"/>
      <c r="N7" s="86"/>
      <c r="O7" s="69" t="s">
        <v>7</v>
      </c>
    </row>
    <row r="8" spans="1:15" ht="15.75">
      <c r="A8" s="3"/>
      <c r="B8" s="3"/>
      <c r="C8" s="3"/>
      <c r="D8" s="3"/>
      <c r="E8" s="3"/>
      <c r="F8" s="3"/>
      <c r="G8" s="3"/>
      <c r="H8" s="2"/>
      <c r="I8" s="181" t="s">
        <v>207</v>
      </c>
      <c r="J8" s="128" t="s">
        <v>3</v>
      </c>
      <c r="K8" s="70" t="s">
        <v>4</v>
      </c>
      <c r="L8" s="70" t="s">
        <v>202</v>
      </c>
      <c r="M8" s="113" t="s">
        <v>5</v>
      </c>
      <c r="N8" s="14"/>
      <c r="O8" s="95"/>
    </row>
    <row r="9" spans="1:15" ht="16.149999999999999" customHeight="1">
      <c r="A9" s="400" t="s">
        <v>47</v>
      </c>
      <c r="B9" s="401"/>
      <c r="C9" s="401"/>
      <c r="D9" s="401"/>
      <c r="E9" s="401"/>
      <c r="F9" s="402"/>
      <c r="G9" s="3"/>
      <c r="H9" s="123" t="s">
        <v>154</v>
      </c>
      <c r="I9" s="373"/>
      <c r="J9" s="374"/>
      <c r="K9" s="374"/>
      <c r="L9" s="374"/>
      <c r="M9" s="375"/>
      <c r="N9" s="14"/>
    </row>
    <row r="10" spans="1:15" ht="30" customHeight="1">
      <c r="A10" s="81" t="s">
        <v>310</v>
      </c>
      <c r="B10" s="369" t="s">
        <v>309</v>
      </c>
      <c r="C10" s="370"/>
      <c r="D10" s="370"/>
      <c r="E10" s="370"/>
      <c r="F10" s="371"/>
      <c r="G10" s="3"/>
      <c r="H10" s="127">
        <v>3.1</v>
      </c>
      <c r="I10" s="148">
        <v>3</v>
      </c>
      <c r="J10" s="309"/>
      <c r="K10" s="310"/>
      <c r="L10" s="310"/>
      <c r="M10" s="310"/>
      <c r="N10" s="316"/>
      <c r="O10" s="315"/>
    </row>
    <row r="11" spans="1:15" s="13" customFormat="1" ht="30" customHeight="1">
      <c r="A11" s="81" t="s">
        <v>311</v>
      </c>
      <c r="B11" s="369" t="s">
        <v>42</v>
      </c>
      <c r="C11" s="370"/>
      <c r="D11" s="370"/>
      <c r="E11" s="370"/>
      <c r="F11" s="371"/>
      <c r="G11" s="17"/>
      <c r="H11" s="127">
        <v>3.1</v>
      </c>
      <c r="I11" s="146">
        <v>3</v>
      </c>
      <c r="J11" s="309"/>
      <c r="K11" s="310"/>
      <c r="L11" s="310"/>
      <c r="M11" s="310"/>
      <c r="N11" s="316"/>
      <c r="O11" s="315"/>
    </row>
    <row r="12" spans="1:15" s="13" customFormat="1" ht="30" customHeight="1">
      <c r="A12" s="81" t="s">
        <v>312</v>
      </c>
      <c r="B12" s="369" t="s">
        <v>44</v>
      </c>
      <c r="C12" s="370"/>
      <c r="D12" s="370"/>
      <c r="E12" s="370"/>
      <c r="F12" s="371"/>
      <c r="G12" s="17"/>
      <c r="H12" s="127">
        <v>3.1</v>
      </c>
      <c r="I12" s="146">
        <v>3</v>
      </c>
      <c r="J12" s="309"/>
      <c r="K12" s="310"/>
      <c r="L12" s="310"/>
      <c r="M12" s="310"/>
      <c r="N12" s="316"/>
      <c r="O12" s="315"/>
    </row>
    <row r="13" spans="1:15" s="13" customFormat="1" ht="30" customHeight="1">
      <c r="A13" s="81" t="s">
        <v>313</v>
      </c>
      <c r="B13" s="369" t="s">
        <v>43</v>
      </c>
      <c r="C13" s="370"/>
      <c r="D13" s="370"/>
      <c r="E13" s="370"/>
      <c r="F13" s="371"/>
      <c r="G13" s="17"/>
      <c r="H13" s="127">
        <v>3.1</v>
      </c>
      <c r="I13" s="146">
        <v>1</v>
      </c>
      <c r="J13" s="309"/>
      <c r="K13" s="310"/>
      <c r="L13" s="310"/>
      <c r="M13" s="310"/>
      <c r="N13" s="316"/>
      <c r="O13" s="315"/>
    </row>
    <row r="14" spans="1:15" s="13" customFormat="1" ht="30" customHeight="1">
      <c r="A14" s="81" t="s">
        <v>314</v>
      </c>
      <c r="B14" s="369" t="s">
        <v>45</v>
      </c>
      <c r="C14" s="370"/>
      <c r="D14" s="370"/>
      <c r="E14" s="370"/>
      <c r="F14" s="371"/>
      <c r="G14" s="17"/>
      <c r="H14" s="127">
        <v>3.1</v>
      </c>
      <c r="I14" s="146">
        <v>1</v>
      </c>
      <c r="J14" s="309"/>
      <c r="K14" s="310"/>
      <c r="L14" s="310"/>
      <c r="M14" s="310"/>
      <c r="N14" s="316"/>
      <c r="O14" s="315"/>
    </row>
    <row r="15" spans="1:15" s="13" customFormat="1" ht="30.6" customHeight="1">
      <c r="A15" s="81" t="s">
        <v>315</v>
      </c>
      <c r="B15" s="369" t="s">
        <v>318</v>
      </c>
      <c r="C15" s="370"/>
      <c r="D15" s="370"/>
      <c r="E15" s="370"/>
      <c r="F15" s="371"/>
      <c r="G15" s="17"/>
      <c r="H15" s="127">
        <v>3.1</v>
      </c>
      <c r="I15" s="146">
        <v>1</v>
      </c>
      <c r="J15" s="309"/>
      <c r="K15" s="310"/>
      <c r="L15" s="310"/>
      <c r="M15" s="310"/>
      <c r="N15" s="316"/>
      <c r="O15" s="315"/>
    </row>
    <row r="16" spans="1:15" s="13" customFormat="1" ht="30" customHeight="1">
      <c r="A16" s="81" t="s">
        <v>316</v>
      </c>
      <c r="B16" s="369" t="s">
        <v>504</v>
      </c>
      <c r="C16" s="370"/>
      <c r="D16" s="370"/>
      <c r="E16" s="370"/>
      <c r="F16" s="371"/>
      <c r="G16" s="17"/>
      <c r="H16" s="127">
        <v>3.1</v>
      </c>
      <c r="I16" s="151">
        <v>3</v>
      </c>
      <c r="J16" s="309"/>
      <c r="K16" s="310"/>
      <c r="L16" s="310"/>
      <c r="M16" s="310"/>
      <c r="N16" s="316"/>
      <c r="O16" s="315"/>
    </row>
    <row r="17" spans="1:16" s="13" customFormat="1" ht="18.75" customHeight="1">
      <c r="A17" s="165" t="s">
        <v>317</v>
      </c>
      <c r="B17" s="407" t="s">
        <v>46</v>
      </c>
      <c r="C17" s="408"/>
      <c r="D17" s="408"/>
      <c r="E17" s="408"/>
      <c r="F17" s="409"/>
      <c r="G17" s="17"/>
      <c r="H17" s="164" t="s">
        <v>229</v>
      </c>
      <c r="I17" s="169">
        <f>TYPE(I10:I16)</f>
        <v>16</v>
      </c>
      <c r="J17" s="143">
        <f>(I10*J10)+(I11*J11)+(I12*J12)+(I13*J13)+(I14*J14)+(I15*J15)+(I16*J16)</f>
        <v>0</v>
      </c>
      <c r="K17" s="144">
        <f>(I10*K10)+(I11*K11)+(I12*K12)+(I13*K13)+(I14*K14)+(I15*K15)+(I16*K16)</f>
        <v>0</v>
      </c>
      <c r="L17" s="144">
        <f>(I10*L10)+(I11*L11)+(I12*L12)+(I13*L13)+(I14*L14)+(I15*L15)+(I16*L16)</f>
        <v>0</v>
      </c>
      <c r="M17" s="144">
        <f>(I10*M10)+(I11*M11)+(I12*M12)+(I13*M13)+(I14*M14)+(I15*M15)+(I16*M16)</f>
        <v>0</v>
      </c>
      <c r="N17" s="14"/>
      <c r="O17" s="315"/>
    </row>
    <row r="18" spans="1:16" s="13" customFormat="1" ht="8.4499999999999993" customHeight="1">
      <c r="H18" s="51"/>
      <c r="I18" s="182"/>
      <c r="J18" s="115"/>
      <c r="K18" s="115"/>
      <c r="L18" s="115"/>
      <c r="M18" s="115"/>
    </row>
    <row r="19" spans="1:16" s="13" customFormat="1" ht="16.899999999999999" customHeight="1">
      <c r="A19" s="400" t="s">
        <v>9</v>
      </c>
      <c r="B19" s="401"/>
      <c r="C19" s="401"/>
      <c r="D19" s="401"/>
      <c r="E19" s="401"/>
      <c r="F19" s="402"/>
      <c r="G19" s="17"/>
      <c r="H19" s="126" t="s">
        <v>154</v>
      </c>
      <c r="I19" s="373"/>
      <c r="J19" s="374"/>
      <c r="K19" s="374"/>
      <c r="L19" s="374"/>
      <c r="M19" s="375"/>
      <c r="N19" s="14"/>
      <c r="O19" s="315"/>
    </row>
    <row r="20" spans="1:16" s="13" customFormat="1" ht="18" customHeight="1">
      <c r="A20" s="87" t="s">
        <v>320</v>
      </c>
      <c r="B20" s="404" t="s">
        <v>319</v>
      </c>
      <c r="C20" s="405"/>
      <c r="D20" s="405"/>
      <c r="E20" s="405"/>
      <c r="F20" s="406"/>
      <c r="G20" s="17"/>
      <c r="H20" s="410" t="s">
        <v>174</v>
      </c>
      <c r="I20" s="148">
        <v>1</v>
      </c>
      <c r="J20" s="309"/>
      <c r="K20" s="310"/>
      <c r="L20" s="310"/>
      <c r="M20" s="310"/>
      <c r="N20" s="316"/>
      <c r="O20" s="315"/>
    </row>
    <row r="21" spans="1:16" s="13" customFormat="1" ht="31.15" customHeight="1">
      <c r="A21" s="87" t="s">
        <v>321</v>
      </c>
      <c r="B21" s="404" t="s">
        <v>327</v>
      </c>
      <c r="C21" s="405"/>
      <c r="D21" s="405"/>
      <c r="E21" s="405"/>
      <c r="F21" s="406"/>
      <c r="G21" s="17"/>
      <c r="H21" s="411"/>
      <c r="I21" s="146">
        <v>1</v>
      </c>
      <c r="J21" s="309"/>
      <c r="K21" s="310"/>
      <c r="L21" s="310"/>
      <c r="M21" s="310"/>
      <c r="N21" s="316"/>
      <c r="O21" s="315"/>
    </row>
    <row r="22" spans="1:16" s="13" customFormat="1" ht="31.15" customHeight="1">
      <c r="A22" s="87" t="s">
        <v>322</v>
      </c>
      <c r="B22" s="404" t="s">
        <v>328</v>
      </c>
      <c r="C22" s="405"/>
      <c r="D22" s="405"/>
      <c r="E22" s="405"/>
      <c r="F22" s="406"/>
      <c r="G22" s="17"/>
      <c r="H22" s="411"/>
      <c r="I22" s="146">
        <v>3</v>
      </c>
      <c r="J22" s="309"/>
      <c r="K22" s="310"/>
      <c r="L22" s="310"/>
      <c r="M22" s="310"/>
      <c r="N22" s="316"/>
      <c r="O22" s="315"/>
    </row>
    <row r="23" spans="1:16" s="13" customFormat="1" ht="34.5" customHeight="1">
      <c r="A23" s="87" t="s">
        <v>323</v>
      </c>
      <c r="B23" s="404" t="s">
        <v>329</v>
      </c>
      <c r="C23" s="405"/>
      <c r="D23" s="405"/>
      <c r="E23" s="405"/>
      <c r="F23" s="406"/>
      <c r="G23" s="17"/>
      <c r="H23" s="412"/>
      <c r="I23" s="146">
        <v>3</v>
      </c>
      <c r="J23" s="309"/>
      <c r="K23" s="310"/>
      <c r="L23" s="310"/>
      <c r="M23" s="310"/>
      <c r="N23" s="316"/>
      <c r="O23" s="315"/>
    </row>
    <row r="24" spans="1:16" s="13" customFormat="1" ht="19.5" customHeight="1">
      <c r="A24" s="184" t="s">
        <v>324</v>
      </c>
      <c r="B24" s="403" t="s">
        <v>176</v>
      </c>
      <c r="C24" s="403"/>
      <c r="D24" s="403"/>
      <c r="E24" s="403"/>
      <c r="F24" s="403"/>
      <c r="G24" s="17"/>
      <c r="H24" s="164" t="s">
        <v>229</v>
      </c>
      <c r="I24" s="169">
        <f>SUM(I20:I23)</f>
        <v>8</v>
      </c>
      <c r="J24" s="143">
        <f>(I20*J20)+(I21*J21)+(I22*J22)+(I23*J23)</f>
        <v>0</v>
      </c>
      <c r="K24" s="144">
        <f>(I20*K20)+(I21*K21)+(I22*K22)+(I23*K23)</f>
        <v>0</v>
      </c>
      <c r="L24" s="272">
        <f>(I20*L20)+(I21*L21)+(I22*L22)+(I23*L23)</f>
        <v>0</v>
      </c>
      <c r="M24" s="272">
        <f>(I20*M20)+(I21*M21)+(I22*M22)+(I23*M23)</f>
        <v>0</v>
      </c>
      <c r="N24" s="24"/>
      <c r="O24" s="315"/>
      <c r="P24" s="7"/>
    </row>
    <row r="25" spans="1:16" s="13" customFormat="1" ht="9" customHeight="1">
      <c r="A25" s="125"/>
      <c r="B25" s="125"/>
      <c r="C25" s="125"/>
      <c r="D25" s="125"/>
      <c r="E25" s="125"/>
      <c r="F25" s="125"/>
      <c r="G25" s="125"/>
      <c r="H25" s="125"/>
      <c r="I25" s="183"/>
      <c r="J25" s="92"/>
      <c r="K25" s="92"/>
      <c r="L25" s="92"/>
      <c r="M25" s="92"/>
      <c r="N25" s="125"/>
      <c r="O25" s="125"/>
      <c r="P25" s="7"/>
    </row>
    <row r="26" spans="1:16" ht="15.75">
      <c r="A26" s="415" t="s">
        <v>10</v>
      </c>
      <c r="B26" s="416"/>
      <c r="C26" s="416"/>
      <c r="D26" s="416"/>
      <c r="E26" s="416"/>
      <c r="F26" s="417"/>
      <c r="G26" s="3"/>
      <c r="H26" s="118" t="s">
        <v>175</v>
      </c>
      <c r="I26" s="373"/>
      <c r="J26" s="374"/>
      <c r="K26" s="374"/>
      <c r="L26" s="374"/>
      <c r="M26" s="375"/>
      <c r="N26" s="24"/>
      <c r="O26" s="315"/>
      <c r="P26" s="7"/>
    </row>
    <row r="27" spans="1:16" ht="29.25" customHeight="1">
      <c r="A27" s="81" t="s">
        <v>332</v>
      </c>
      <c r="B27" s="361" t="s">
        <v>505</v>
      </c>
      <c r="C27" s="361"/>
      <c r="D27" s="361"/>
      <c r="E27" s="361"/>
      <c r="F27" s="361"/>
      <c r="G27" s="3"/>
      <c r="H27" s="127">
        <v>3.1</v>
      </c>
      <c r="I27" s="148">
        <v>5</v>
      </c>
      <c r="J27" s="309"/>
      <c r="K27" s="318"/>
      <c r="L27" s="322"/>
      <c r="M27" s="322"/>
      <c r="N27" s="323"/>
      <c r="O27" s="315"/>
      <c r="P27" s="8"/>
    </row>
    <row r="28" spans="1:16" ht="76.900000000000006" customHeight="1">
      <c r="A28" s="81" t="s">
        <v>333</v>
      </c>
      <c r="B28" s="361" t="s">
        <v>330</v>
      </c>
      <c r="C28" s="361"/>
      <c r="D28" s="361"/>
      <c r="E28" s="361"/>
      <c r="F28" s="361"/>
      <c r="G28" s="3"/>
      <c r="H28" s="127">
        <v>3.1</v>
      </c>
      <c r="I28" s="146">
        <v>3</v>
      </c>
      <c r="J28" s="309"/>
      <c r="K28" s="310"/>
      <c r="L28" s="322"/>
      <c r="M28" s="322"/>
      <c r="N28" s="323"/>
      <c r="O28" s="315"/>
    </row>
    <row r="29" spans="1:16" ht="61.15" customHeight="1">
      <c r="A29" s="81" t="s">
        <v>334</v>
      </c>
      <c r="B29" s="361" t="s">
        <v>356</v>
      </c>
      <c r="C29" s="361"/>
      <c r="D29" s="361"/>
      <c r="E29" s="361"/>
      <c r="F29" s="361"/>
      <c r="G29" s="3"/>
      <c r="H29" s="127"/>
      <c r="I29" s="146">
        <v>3</v>
      </c>
      <c r="J29" s="309"/>
      <c r="K29" s="322"/>
      <c r="L29" s="322"/>
      <c r="M29" s="322"/>
      <c r="N29" s="323"/>
      <c r="O29" s="315"/>
    </row>
    <row r="30" spans="1:16" ht="47.25" customHeight="1">
      <c r="A30" s="81" t="s">
        <v>335</v>
      </c>
      <c r="B30" s="361" t="s">
        <v>331</v>
      </c>
      <c r="C30" s="361"/>
      <c r="D30" s="361"/>
      <c r="E30" s="361"/>
      <c r="F30" s="361"/>
      <c r="G30" s="3"/>
      <c r="H30" s="270" t="s">
        <v>110</v>
      </c>
      <c r="I30" s="146">
        <v>5</v>
      </c>
      <c r="J30" s="309"/>
      <c r="K30" s="322"/>
      <c r="L30" s="310"/>
      <c r="M30" s="310"/>
      <c r="N30" s="316"/>
      <c r="O30" s="315"/>
    </row>
    <row r="31" spans="1:16" s="13" customFormat="1" ht="34.9" customHeight="1">
      <c r="A31" s="81" t="s">
        <v>336</v>
      </c>
      <c r="B31" s="393" t="s">
        <v>61</v>
      </c>
      <c r="C31" s="393"/>
      <c r="D31" s="393"/>
      <c r="E31" s="393"/>
      <c r="F31" s="393"/>
      <c r="G31" s="4"/>
      <c r="H31" s="127">
        <v>3.3</v>
      </c>
      <c r="I31" s="146">
        <v>1</v>
      </c>
      <c r="J31" s="309"/>
      <c r="K31" s="322"/>
      <c r="L31" s="310"/>
      <c r="M31" s="310"/>
      <c r="N31" s="316"/>
      <c r="O31" s="315"/>
    </row>
    <row r="32" spans="1:16" s="13" customFormat="1" ht="33.6" customHeight="1">
      <c r="A32" s="81" t="s">
        <v>337</v>
      </c>
      <c r="B32" s="393" t="s">
        <v>62</v>
      </c>
      <c r="C32" s="393"/>
      <c r="D32" s="393"/>
      <c r="E32" s="393"/>
      <c r="F32" s="393"/>
      <c r="G32" s="4"/>
      <c r="H32" s="127">
        <v>3.3</v>
      </c>
      <c r="I32" s="146">
        <v>3</v>
      </c>
      <c r="J32" s="309"/>
      <c r="K32" s="322"/>
      <c r="L32" s="310"/>
      <c r="M32" s="310"/>
      <c r="N32" s="316"/>
      <c r="O32" s="315"/>
    </row>
    <row r="33" spans="1:15" s="13" customFormat="1" ht="47.25" customHeight="1">
      <c r="A33" s="81" t="s">
        <v>338</v>
      </c>
      <c r="B33" s="424" t="s">
        <v>63</v>
      </c>
      <c r="C33" s="425"/>
      <c r="D33" s="425"/>
      <c r="E33" s="425"/>
      <c r="F33" s="426"/>
      <c r="G33" s="4"/>
      <c r="H33" s="127">
        <v>3.3</v>
      </c>
      <c r="I33" s="147">
        <v>3</v>
      </c>
      <c r="J33" s="309"/>
      <c r="K33" s="322"/>
      <c r="L33" s="310"/>
      <c r="M33" s="310"/>
      <c r="N33" s="316"/>
      <c r="O33" s="315"/>
    </row>
    <row r="34" spans="1:15" s="13" customFormat="1" ht="22.5" customHeight="1">
      <c r="A34" s="144" t="s">
        <v>339</v>
      </c>
      <c r="B34" s="407" t="s">
        <v>176</v>
      </c>
      <c r="C34" s="408"/>
      <c r="D34" s="408"/>
      <c r="E34" s="408"/>
      <c r="F34" s="409"/>
      <c r="G34" s="17"/>
      <c r="H34" s="164" t="s">
        <v>229</v>
      </c>
      <c r="I34" s="169">
        <f>SUM(I27:I33)</f>
        <v>23</v>
      </c>
      <c r="J34" s="143">
        <f>(I27*J27)+(I28*J28)+(I29*J29)+(I30*J30)+(I31*J31)+(I32*J32)+(I33*J33)</f>
        <v>0</v>
      </c>
      <c r="K34" s="144">
        <f>(I27*K27)+(I28*K28)+(I29*K29)+(I30*K30)+(I31*K31)+(I32*K32)+(I33*K33)</f>
        <v>0</v>
      </c>
      <c r="L34" s="144">
        <f>(I27*L27)+(I28*L28)+(I29*L29)+(I30*L30)+(I31*L31)+(I32*L32)+(I33*L33)</f>
        <v>0</v>
      </c>
      <c r="M34" s="144">
        <f>(I27*M27)+(I28*M28)+(I29*M29)+(I30*M30)+(I31*M31)+(I32*M32)+(I33*M33)</f>
        <v>0</v>
      </c>
      <c r="N34" s="14"/>
      <c r="O34" s="315"/>
    </row>
    <row r="35" spans="1:15" ht="10.15" customHeight="1">
      <c r="G35" s="3"/>
      <c r="H35" s="90"/>
      <c r="I35" s="182"/>
      <c r="J35" s="121"/>
      <c r="K35" s="112"/>
      <c r="L35" s="112"/>
      <c r="M35" s="112"/>
      <c r="N35" s="14"/>
    </row>
    <row r="36" spans="1:15" ht="17.45" customHeight="1">
      <c r="A36" s="415" t="s">
        <v>111</v>
      </c>
      <c r="B36" s="416"/>
      <c r="C36" s="416"/>
      <c r="D36" s="416"/>
      <c r="E36" s="416"/>
      <c r="F36" s="417"/>
      <c r="G36" s="3"/>
      <c r="H36" s="118" t="s">
        <v>175</v>
      </c>
      <c r="I36" s="180"/>
      <c r="J36" s="141"/>
      <c r="K36" s="82"/>
      <c r="L36" s="82"/>
      <c r="M36" s="82"/>
      <c r="N36" s="14"/>
      <c r="O36" s="315"/>
    </row>
    <row r="37" spans="1:15" ht="29.25" customHeight="1">
      <c r="A37" s="82" t="s">
        <v>340</v>
      </c>
      <c r="B37" s="369" t="s">
        <v>48</v>
      </c>
      <c r="C37" s="370"/>
      <c r="D37" s="370"/>
      <c r="E37" s="370"/>
      <c r="F37" s="371"/>
      <c r="G37" s="3"/>
      <c r="H37" s="127" t="s">
        <v>49</v>
      </c>
      <c r="I37" s="148">
        <v>5</v>
      </c>
      <c r="J37" s="309"/>
      <c r="K37" s="310"/>
      <c r="L37" s="310"/>
      <c r="M37" s="310"/>
      <c r="N37" s="316"/>
      <c r="O37" s="315"/>
    </row>
    <row r="38" spans="1:15" ht="30.75" customHeight="1">
      <c r="A38" s="82" t="s">
        <v>341</v>
      </c>
      <c r="B38" s="369" t="s">
        <v>326</v>
      </c>
      <c r="C38" s="370"/>
      <c r="D38" s="370"/>
      <c r="E38" s="370"/>
      <c r="F38" s="371"/>
      <c r="G38" s="3"/>
      <c r="H38" s="127" t="s">
        <v>50</v>
      </c>
      <c r="I38" s="146">
        <v>3</v>
      </c>
      <c r="J38" s="309"/>
      <c r="K38" s="310"/>
      <c r="L38" s="310"/>
      <c r="M38" s="310"/>
      <c r="N38" s="316"/>
      <c r="O38" s="324"/>
    </row>
    <row r="39" spans="1:15" ht="29.25" customHeight="1">
      <c r="A39" s="82" t="s">
        <v>342</v>
      </c>
      <c r="B39" s="393" t="s">
        <v>172</v>
      </c>
      <c r="C39" s="393"/>
      <c r="D39" s="393"/>
      <c r="E39" s="393"/>
      <c r="F39" s="393"/>
      <c r="H39" s="270" t="s">
        <v>113</v>
      </c>
      <c r="I39" s="146">
        <v>5</v>
      </c>
      <c r="J39" s="309"/>
      <c r="K39" s="310"/>
      <c r="L39" s="310"/>
      <c r="M39" s="310"/>
      <c r="N39" s="316"/>
      <c r="O39" s="315"/>
    </row>
    <row r="40" spans="1:15" ht="45.6" customHeight="1">
      <c r="A40" s="82" t="s">
        <v>343</v>
      </c>
      <c r="B40" s="393" t="s">
        <v>357</v>
      </c>
      <c r="C40" s="393"/>
      <c r="D40" s="393"/>
      <c r="E40" s="393"/>
      <c r="F40" s="393"/>
      <c r="H40" s="127" t="s">
        <v>112</v>
      </c>
      <c r="I40" s="146">
        <v>5</v>
      </c>
      <c r="J40" s="309"/>
      <c r="K40" s="310"/>
      <c r="L40" s="310"/>
      <c r="M40" s="310"/>
      <c r="N40" s="316"/>
      <c r="O40" s="315"/>
    </row>
    <row r="41" spans="1:15" ht="32.450000000000003" customHeight="1">
      <c r="A41" s="82" t="s">
        <v>344</v>
      </c>
      <c r="B41" s="414" t="s">
        <v>57</v>
      </c>
      <c r="C41" s="414"/>
      <c r="D41" s="414"/>
      <c r="E41" s="414"/>
      <c r="F41" s="414"/>
      <c r="H41" s="127">
        <v>1.3</v>
      </c>
      <c r="I41" s="146">
        <v>3</v>
      </c>
      <c r="J41" s="309"/>
      <c r="K41" s="310"/>
      <c r="L41" s="310"/>
      <c r="M41" s="310"/>
      <c r="N41" s="316"/>
      <c r="O41" s="315"/>
    </row>
    <row r="42" spans="1:15" ht="33" customHeight="1">
      <c r="A42" s="82" t="s">
        <v>345</v>
      </c>
      <c r="B42" s="393" t="s">
        <v>58</v>
      </c>
      <c r="C42" s="393"/>
      <c r="D42" s="393"/>
      <c r="E42" s="393"/>
      <c r="F42" s="393"/>
      <c r="H42" s="127">
        <v>1.3</v>
      </c>
      <c r="I42" s="146">
        <v>1</v>
      </c>
      <c r="J42" s="309"/>
      <c r="K42" s="310"/>
      <c r="L42" s="310"/>
      <c r="M42" s="310"/>
      <c r="N42" s="316"/>
      <c r="O42" s="315"/>
    </row>
    <row r="43" spans="1:15" ht="31.5" customHeight="1">
      <c r="A43" s="82" t="s">
        <v>346</v>
      </c>
      <c r="B43" s="393" t="s">
        <v>173</v>
      </c>
      <c r="C43" s="393"/>
      <c r="D43" s="393"/>
      <c r="E43" s="393"/>
      <c r="F43" s="393"/>
      <c r="H43" s="127" t="s">
        <v>114</v>
      </c>
      <c r="I43" s="146">
        <v>1</v>
      </c>
      <c r="J43" s="309"/>
      <c r="K43" s="310"/>
      <c r="L43" s="310"/>
      <c r="M43" s="310"/>
      <c r="N43" s="316"/>
      <c r="O43" s="315"/>
    </row>
    <row r="44" spans="1:15" ht="21" customHeight="1">
      <c r="A44" s="82" t="s">
        <v>347</v>
      </c>
      <c r="B44" s="413" t="s">
        <v>506</v>
      </c>
      <c r="C44" s="393"/>
      <c r="D44" s="393"/>
      <c r="E44" s="393"/>
      <c r="F44" s="393"/>
      <c r="H44" s="127" t="s">
        <v>115</v>
      </c>
      <c r="I44" s="146">
        <v>3</v>
      </c>
      <c r="J44" s="309"/>
      <c r="K44" s="310"/>
      <c r="L44" s="310"/>
      <c r="M44" s="310"/>
      <c r="N44" s="316"/>
      <c r="O44" s="315"/>
    </row>
    <row r="45" spans="1:15" ht="19.5" customHeight="1">
      <c r="A45" s="144" t="s">
        <v>348</v>
      </c>
      <c r="B45" s="267" t="s">
        <v>228</v>
      </c>
      <c r="C45" s="185"/>
      <c r="D45" s="185"/>
      <c r="E45" s="185"/>
      <c r="F45" s="185"/>
      <c r="G45" s="163"/>
      <c r="H45" s="164" t="s">
        <v>229</v>
      </c>
      <c r="I45" s="169">
        <f>SUM(I37:I44)</f>
        <v>26</v>
      </c>
      <c r="J45" s="143">
        <f>(I37*J37)+(I38*J38)+(I39*J39)+(I40*J40)+(I41*J41)+(I42*J42)+(I43*J43)+(I44*J44)</f>
        <v>0</v>
      </c>
      <c r="K45" s="144">
        <f>(I37*K37)+(I38*K38)+(I39*K39)+(I40*K40)+(I41*K41)+(I42*K42)+(I43*K43)+(I44*K44)</f>
        <v>0</v>
      </c>
      <c r="L45" s="144">
        <f>(I37*L37)+(I38*L38)+(I39*L39)+(I40*L40)+(I41*L41)+(I42*L42)+(I43*L43)+(I44*L44)</f>
        <v>0</v>
      </c>
      <c r="M45" s="144">
        <f>(I37*M37)+(I38*M38)+(I39*M39)+(I40*M40)+(I41*M41)+(I42*M42)+(I43*M43)+(I44*M44)</f>
        <v>0</v>
      </c>
      <c r="N45" s="14"/>
      <c r="O45" s="315"/>
    </row>
    <row r="46" spans="1:15" s="13" customFormat="1" ht="7.9" customHeight="1">
      <c r="A46" s="89"/>
      <c r="B46" s="93"/>
      <c r="C46" s="93"/>
      <c r="D46" s="93"/>
      <c r="E46" s="93"/>
      <c r="F46" s="93"/>
      <c r="G46" s="88"/>
      <c r="H46" s="91"/>
      <c r="I46" s="182"/>
      <c r="J46" s="142"/>
      <c r="K46" s="142"/>
      <c r="L46" s="142"/>
      <c r="M46" s="142"/>
      <c r="N46" s="89"/>
      <c r="O46" s="89"/>
    </row>
    <row r="47" spans="1:15" s="13" customFormat="1" ht="17.45" customHeight="1">
      <c r="A47" s="415" t="s">
        <v>117</v>
      </c>
      <c r="B47" s="416"/>
      <c r="C47" s="416"/>
      <c r="D47" s="416"/>
      <c r="E47" s="416"/>
      <c r="F47" s="417"/>
      <c r="H47" s="118" t="s">
        <v>154</v>
      </c>
      <c r="I47" s="373"/>
      <c r="J47" s="374"/>
      <c r="K47" s="374"/>
      <c r="L47" s="374"/>
      <c r="M47" s="375"/>
      <c r="N47" s="94"/>
      <c r="O47" s="12"/>
    </row>
    <row r="48" spans="1:15" s="13" customFormat="1" ht="29.45" customHeight="1">
      <c r="A48" s="82" t="s">
        <v>349</v>
      </c>
      <c r="B48" s="424" t="s">
        <v>116</v>
      </c>
      <c r="C48" s="425"/>
      <c r="D48" s="425"/>
      <c r="E48" s="425"/>
      <c r="F48" s="426"/>
      <c r="H48" s="269">
        <v>1.1000000000000001</v>
      </c>
      <c r="I48" s="148">
        <v>3</v>
      </c>
      <c r="J48" s="306"/>
      <c r="K48" s="307"/>
      <c r="L48" s="307"/>
      <c r="M48" s="307"/>
      <c r="N48" s="316"/>
      <c r="O48" s="312"/>
    </row>
    <row r="49" spans="1:15" s="13" customFormat="1" ht="29.45" customHeight="1">
      <c r="A49" s="82" t="s">
        <v>350</v>
      </c>
      <c r="B49" s="424" t="s">
        <v>177</v>
      </c>
      <c r="C49" s="425"/>
      <c r="D49" s="425"/>
      <c r="E49" s="425"/>
      <c r="F49" s="426"/>
      <c r="H49" s="127">
        <v>1.1000000000000001</v>
      </c>
      <c r="I49" s="146">
        <v>1</v>
      </c>
      <c r="J49" s="309"/>
      <c r="K49" s="310"/>
      <c r="L49" s="310"/>
      <c r="M49" s="310"/>
      <c r="N49" s="316"/>
      <c r="O49" s="315"/>
    </row>
    <row r="50" spans="1:15" s="13" customFormat="1" ht="29.45" customHeight="1">
      <c r="A50" s="187" t="s">
        <v>351</v>
      </c>
      <c r="B50" s="427" t="s">
        <v>60</v>
      </c>
      <c r="C50" s="428"/>
      <c r="D50" s="428"/>
      <c r="E50" s="428"/>
      <c r="F50" s="429"/>
      <c r="H50" s="268">
        <v>1.1000000000000001</v>
      </c>
      <c r="I50" s="151">
        <v>5</v>
      </c>
      <c r="J50" s="325"/>
      <c r="K50" s="326"/>
      <c r="L50" s="327"/>
      <c r="M50" s="327"/>
      <c r="N50" s="316"/>
      <c r="O50" s="315"/>
    </row>
    <row r="51" spans="1:15" ht="16.149999999999999" customHeight="1">
      <c r="A51" s="144" t="s">
        <v>352</v>
      </c>
      <c r="B51" s="421" t="s">
        <v>353</v>
      </c>
      <c r="C51" s="422"/>
      <c r="D51" s="422"/>
      <c r="E51" s="422"/>
      <c r="F51" s="423"/>
      <c r="G51" s="12"/>
      <c r="H51" s="164" t="s">
        <v>229</v>
      </c>
      <c r="I51" s="169">
        <f>SUM(I48:I50)</f>
        <v>9</v>
      </c>
      <c r="J51" s="144">
        <f>(I48*J48)+(I49*J49)+(I50*J50)</f>
        <v>0</v>
      </c>
      <c r="K51" s="144">
        <f>(I43*K43)+(I44*K44)+(I45*K45)+(I46*K46)+(I47*K47)+(I48*K48)+(I49*K49)+(I50*K50)</f>
        <v>0</v>
      </c>
      <c r="L51" s="144">
        <f>(I43*L43)+(I44*L44)+(I45*L45)+(I46*L46)+(I47*L47)+(I48*L48)+(I49*L49)+(I50*L50)</f>
        <v>0</v>
      </c>
      <c r="M51" s="144">
        <f>(I43*M43)+(I44*M44)+(I45*M45)+(I46*M46)+(I47*M47)+(I48*M48)+(I49*M49)+(I50*M50)</f>
        <v>0</v>
      </c>
    </row>
    <row r="52" spans="1:15" s="13" customFormat="1" ht="6" customHeight="1" thickBot="1">
      <c r="A52" s="178"/>
      <c r="B52" s="188"/>
      <c r="C52" s="188"/>
      <c r="D52" s="188"/>
      <c r="E52" s="188"/>
      <c r="F52" s="188"/>
      <c r="G52" s="89"/>
      <c r="H52" s="189"/>
      <c r="I52" s="155"/>
      <c r="J52" s="178"/>
      <c r="K52" s="178"/>
      <c r="L52" s="178"/>
      <c r="M52" s="178"/>
      <c r="N52" s="89"/>
    </row>
    <row r="53" spans="1:15" ht="18.600000000000001" customHeight="1" thickBot="1">
      <c r="A53" s="418" t="s">
        <v>354</v>
      </c>
      <c r="B53" s="419"/>
      <c r="C53" s="419"/>
      <c r="D53" s="419"/>
      <c r="E53" s="419"/>
      <c r="F53" s="420"/>
      <c r="H53" s="190" t="s">
        <v>229</v>
      </c>
      <c r="I53" s="277">
        <f>I17+I24+I34+I45+I51</f>
        <v>82</v>
      </c>
      <c r="J53" s="277">
        <f>J17+J24+J34+J45+J51</f>
        <v>0</v>
      </c>
      <c r="K53" s="277">
        <f t="shared" ref="K53:M53" si="0">K17+K24+K34+K45+K51</f>
        <v>0</v>
      </c>
      <c r="L53" s="277">
        <f t="shared" si="0"/>
        <v>0</v>
      </c>
      <c r="M53" s="277">
        <f t="shared" si="0"/>
        <v>0</v>
      </c>
      <c r="O53" s="311"/>
    </row>
  </sheetData>
  <sheetProtection sheet="1" objects="1" scenarios="1" selectLockedCells="1"/>
  <mergeCells count="55">
    <mergeCell ref="N1:O1"/>
    <mergeCell ref="N3:O3"/>
    <mergeCell ref="N5:O5"/>
    <mergeCell ref="A53:F53"/>
    <mergeCell ref="I26:M26"/>
    <mergeCell ref="I19:M19"/>
    <mergeCell ref="I9:M9"/>
    <mergeCell ref="I47:M47"/>
    <mergeCell ref="B51:F51"/>
    <mergeCell ref="B31:F31"/>
    <mergeCell ref="B32:F32"/>
    <mergeCell ref="B33:F33"/>
    <mergeCell ref="B48:F48"/>
    <mergeCell ref="B49:F49"/>
    <mergeCell ref="B50:F50"/>
    <mergeCell ref="A47:F47"/>
    <mergeCell ref="H20:H23"/>
    <mergeCell ref="B43:F43"/>
    <mergeCell ref="B44:F44"/>
    <mergeCell ref="B40:F40"/>
    <mergeCell ref="B41:F41"/>
    <mergeCell ref="B42:F42"/>
    <mergeCell ref="B34:F34"/>
    <mergeCell ref="B39:F39"/>
    <mergeCell ref="A36:F36"/>
    <mergeCell ref="B37:F37"/>
    <mergeCell ref="B38:F38"/>
    <mergeCell ref="B30:F30"/>
    <mergeCell ref="A26:F26"/>
    <mergeCell ref="B27:F27"/>
    <mergeCell ref="B28:F28"/>
    <mergeCell ref="B29:F29"/>
    <mergeCell ref="B13:F13"/>
    <mergeCell ref="B12:F12"/>
    <mergeCell ref="B14:F14"/>
    <mergeCell ref="B15:F15"/>
    <mergeCell ref="B11:F11"/>
    <mergeCell ref="B16:F16"/>
    <mergeCell ref="B24:F24"/>
    <mergeCell ref="B20:F20"/>
    <mergeCell ref="B21:F21"/>
    <mergeCell ref="B23:F23"/>
    <mergeCell ref="B22:F22"/>
    <mergeCell ref="B17:F17"/>
    <mergeCell ref="A19:F19"/>
    <mergeCell ref="G1:L1"/>
    <mergeCell ref="G3:L3"/>
    <mergeCell ref="G5:L5"/>
    <mergeCell ref="B10:F10"/>
    <mergeCell ref="A7:F7"/>
    <mergeCell ref="A9:F9"/>
    <mergeCell ref="B1:E1"/>
    <mergeCell ref="B3:E3"/>
    <mergeCell ref="B5:E5"/>
    <mergeCell ref="J7:M7"/>
  </mergeCells>
  <pageMargins left="0.70866141732283472" right="0.70866141732283472" top="0.74803149606299213" bottom="0.74803149606299213" header="0.31496062992125984" footer="0.31496062992125984"/>
  <pageSetup scale="49" orientation="portrait" r:id="rId1"/>
  <headerFooter>
    <oddHeader>&amp;L&amp;24Water Sector Trust Fund&amp;C&amp;"-,Fett"&amp;18 C. PROJECT SOCIAL FEASIBILITY&amp;RPage 3</oddHeader>
    <oddFooter>&amp;LWSTF/GIZ/UBSUP&amp;CC. Project Social Feasibility&amp;ROctober 2014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view="pageLayout" zoomScaleNormal="100" workbookViewId="0">
      <selection activeCell="B1" sqref="B1:E1"/>
    </sheetView>
  </sheetViews>
  <sheetFormatPr baseColWidth="10" defaultColWidth="9.140625" defaultRowHeight="15"/>
  <cols>
    <col min="1" max="1" width="11.28515625" style="4" customWidth="1"/>
    <col min="2" max="4" width="9.140625" style="4"/>
    <col min="5" max="5" width="10.5703125" style="4" customWidth="1"/>
    <col min="6" max="6" width="9.140625" style="4"/>
    <col min="7" max="7" width="2.28515625" style="4" customWidth="1"/>
    <col min="8" max="8" width="9.140625" style="4"/>
    <col min="9" max="9" width="5.85546875" style="4" customWidth="1"/>
    <col min="10" max="12" width="6.28515625" style="4" customWidth="1"/>
    <col min="13" max="13" width="11.28515625" style="13" customWidth="1"/>
    <col min="14" max="14" width="3.28515625" style="13" customWidth="1"/>
    <col min="15" max="15" width="48.7109375" style="4" customWidth="1"/>
    <col min="16" max="16384" width="9.140625" style="4"/>
  </cols>
  <sheetData>
    <row r="1" spans="1:15" ht="31.5">
      <c r="A1" s="64" t="s">
        <v>27</v>
      </c>
      <c r="B1" s="363"/>
      <c r="C1" s="363"/>
      <c r="D1" s="363"/>
      <c r="E1" s="363"/>
      <c r="F1" s="64" t="s">
        <v>25</v>
      </c>
      <c r="G1" s="365"/>
      <c r="H1" s="366"/>
      <c r="I1" s="366"/>
      <c r="J1" s="366"/>
      <c r="K1" s="366"/>
      <c r="L1" s="367"/>
      <c r="M1" s="65" t="s">
        <v>26</v>
      </c>
      <c r="N1" s="365"/>
      <c r="O1" s="367"/>
    </row>
    <row r="2" spans="1:15" ht="8.4499999999999993" customHeight="1">
      <c r="A2" s="66"/>
      <c r="B2" s="76"/>
      <c r="C2" s="76"/>
      <c r="D2" s="76"/>
      <c r="E2" s="76"/>
      <c r="F2" s="66"/>
      <c r="G2" s="66"/>
      <c r="H2" s="66"/>
      <c r="I2" s="66"/>
      <c r="J2" s="66"/>
      <c r="K2" s="66"/>
      <c r="L2" s="66"/>
      <c r="M2" s="66"/>
      <c r="N2" s="76"/>
      <c r="O2" s="76"/>
    </row>
    <row r="3" spans="1:15" ht="31.5">
      <c r="A3" s="64" t="s">
        <v>28</v>
      </c>
      <c r="B3" s="363"/>
      <c r="C3" s="363"/>
      <c r="D3" s="363"/>
      <c r="E3" s="363"/>
      <c r="F3" s="64" t="s">
        <v>30</v>
      </c>
      <c r="G3" s="365"/>
      <c r="H3" s="366"/>
      <c r="I3" s="366"/>
      <c r="J3" s="366"/>
      <c r="K3" s="366"/>
      <c r="L3" s="367"/>
      <c r="M3" s="65" t="s">
        <v>29</v>
      </c>
      <c r="N3" s="365"/>
      <c r="O3" s="367"/>
    </row>
    <row r="4" spans="1:15" ht="8.4499999999999993" customHeight="1">
      <c r="A4" s="66"/>
      <c r="B4" s="76"/>
      <c r="C4" s="76"/>
      <c r="D4" s="76"/>
      <c r="E4" s="76"/>
      <c r="F4" s="66"/>
      <c r="G4" s="66"/>
      <c r="H4" s="66"/>
      <c r="I4" s="66"/>
      <c r="J4" s="66"/>
      <c r="K4" s="66"/>
      <c r="L4" s="66"/>
      <c r="M4" s="66"/>
      <c r="N4" s="76"/>
      <c r="O4" s="76"/>
    </row>
    <row r="5" spans="1:15" ht="31.5">
      <c r="A5" s="64" t="s">
        <v>29</v>
      </c>
      <c r="B5" s="363"/>
      <c r="C5" s="363"/>
      <c r="D5" s="363"/>
      <c r="E5" s="363"/>
      <c r="F5" s="64" t="s">
        <v>171</v>
      </c>
      <c r="G5" s="365"/>
      <c r="H5" s="366"/>
      <c r="I5" s="366"/>
      <c r="J5" s="366"/>
      <c r="K5" s="366"/>
      <c r="L5" s="367"/>
      <c r="M5" s="68" t="s">
        <v>153</v>
      </c>
      <c r="N5" s="365"/>
      <c r="O5" s="367"/>
    </row>
    <row r="6" spans="1:15" ht="7.15" customHeight="1" thickBot="1"/>
    <row r="7" spans="1:15" ht="30.75" thickBot="1">
      <c r="A7" s="353" t="s">
        <v>76</v>
      </c>
      <c r="B7" s="354"/>
      <c r="C7" s="354"/>
      <c r="D7" s="354"/>
      <c r="E7" s="354"/>
      <c r="F7" s="355"/>
      <c r="G7" s="3"/>
      <c r="H7" s="79" t="s">
        <v>2</v>
      </c>
      <c r="J7" s="356" t="s">
        <v>6</v>
      </c>
      <c r="K7" s="357"/>
      <c r="L7" s="357"/>
      <c r="M7" s="358"/>
      <c r="N7" s="15"/>
      <c r="O7" s="96" t="s">
        <v>7</v>
      </c>
    </row>
    <row r="8" spans="1:15" ht="16.5" thickBot="1">
      <c r="A8" s="3"/>
      <c r="B8" s="3"/>
      <c r="C8" s="3"/>
      <c r="D8" s="3"/>
      <c r="E8" s="3"/>
      <c r="F8" s="3"/>
      <c r="G8" s="3"/>
      <c r="H8" s="2"/>
      <c r="I8" s="129" t="s">
        <v>207</v>
      </c>
      <c r="J8" s="107" t="s">
        <v>3</v>
      </c>
      <c r="K8" s="107" t="s">
        <v>4</v>
      </c>
      <c r="L8" s="107" t="s">
        <v>202</v>
      </c>
      <c r="M8" s="107" t="s">
        <v>5</v>
      </c>
      <c r="N8" s="49"/>
      <c r="O8" s="20"/>
    </row>
    <row r="9" spans="1:15" ht="15.75">
      <c r="A9" s="433" t="s">
        <v>15</v>
      </c>
      <c r="B9" s="433"/>
      <c r="C9" s="433"/>
      <c r="D9" s="433"/>
      <c r="E9" s="433"/>
      <c r="F9" s="433"/>
      <c r="G9" s="97"/>
      <c r="H9" s="119" t="s">
        <v>154</v>
      </c>
      <c r="I9" s="201"/>
      <c r="J9" s="202"/>
      <c r="K9" s="202"/>
      <c r="L9" s="202"/>
      <c r="M9" s="203"/>
      <c r="N9" s="53"/>
      <c r="O9" s="53"/>
    </row>
    <row r="10" spans="1:15" ht="61.15" customHeight="1">
      <c r="A10" s="82" t="s">
        <v>358</v>
      </c>
      <c r="B10" s="361" t="s">
        <v>507</v>
      </c>
      <c r="C10" s="361"/>
      <c r="D10" s="361"/>
      <c r="E10" s="361"/>
      <c r="F10" s="361"/>
      <c r="G10" s="97"/>
      <c r="H10" s="130" t="s">
        <v>123</v>
      </c>
      <c r="I10" s="148">
        <v>3</v>
      </c>
      <c r="J10" s="309"/>
      <c r="K10" s="310"/>
      <c r="L10" s="310"/>
      <c r="M10" s="310"/>
      <c r="N10" s="53"/>
      <c r="O10" s="328"/>
    </row>
    <row r="11" spans="1:15" ht="43.15" customHeight="1">
      <c r="A11" s="82" t="s">
        <v>359</v>
      </c>
      <c r="B11" s="361" t="s">
        <v>508</v>
      </c>
      <c r="C11" s="361"/>
      <c r="D11" s="361"/>
      <c r="E11" s="361"/>
      <c r="F11" s="361"/>
      <c r="G11" s="97"/>
      <c r="H11" s="130" t="s">
        <v>124</v>
      </c>
      <c r="I11" s="146">
        <v>3</v>
      </c>
      <c r="J11" s="309"/>
      <c r="K11" s="310"/>
      <c r="L11" s="310"/>
      <c r="M11" s="310"/>
      <c r="N11" s="53"/>
      <c r="O11" s="328"/>
    </row>
    <row r="12" spans="1:15" ht="15.75">
      <c r="A12" s="82" t="s">
        <v>360</v>
      </c>
      <c r="B12" s="441" t="s">
        <v>125</v>
      </c>
      <c r="C12" s="441"/>
      <c r="D12" s="441"/>
      <c r="E12" s="441"/>
      <c r="F12" s="441"/>
      <c r="G12" s="97"/>
      <c r="H12" s="193">
        <v>7.3</v>
      </c>
      <c r="I12" s="151">
        <v>1</v>
      </c>
      <c r="J12" s="325"/>
      <c r="K12" s="327"/>
      <c r="L12" s="327"/>
      <c r="M12" s="327"/>
      <c r="N12" s="53"/>
      <c r="O12" s="328"/>
    </row>
    <row r="13" spans="1:15" s="13" customFormat="1" ht="15.75">
      <c r="A13" s="144" t="s">
        <v>362</v>
      </c>
      <c r="B13" s="415" t="s">
        <v>363</v>
      </c>
      <c r="C13" s="416"/>
      <c r="D13" s="416"/>
      <c r="E13" s="416"/>
      <c r="F13" s="417"/>
      <c r="G13" s="97"/>
      <c r="H13" s="194" t="s">
        <v>229</v>
      </c>
      <c r="I13" s="169">
        <f>SUM(I10:I12)</f>
        <v>7</v>
      </c>
      <c r="J13" s="144">
        <f>(I10*J10)+(I11*J11)+(I12*J12)</f>
        <v>0</v>
      </c>
      <c r="K13" s="144">
        <f>(I10*K10)+(I11*K11)+(I12*K12)</f>
        <v>0</v>
      </c>
      <c r="L13" s="144">
        <f>(I10*L10)+(I11*L11)+(I12*L12)</f>
        <v>0</v>
      </c>
      <c r="M13" s="144">
        <f>(I10*M10)+(I11*M11)+(I12*M12)</f>
        <v>0</v>
      </c>
      <c r="N13" s="53"/>
      <c r="O13" s="328"/>
    </row>
    <row r="14" spans="1:15" ht="12.6" customHeight="1">
      <c r="A14" s="53"/>
      <c r="B14" s="98"/>
      <c r="C14" s="98"/>
      <c r="D14" s="98"/>
      <c r="E14" s="98"/>
      <c r="F14" s="98"/>
      <c r="G14" s="97"/>
      <c r="H14" s="100"/>
      <c r="I14" s="154"/>
      <c r="J14" s="115"/>
      <c r="K14" s="115"/>
      <c r="L14" s="115"/>
      <c r="M14" s="115"/>
      <c r="N14" s="53"/>
      <c r="O14" s="329"/>
    </row>
    <row r="15" spans="1:15" ht="15.75">
      <c r="A15" s="437" t="s">
        <v>364</v>
      </c>
      <c r="B15" s="437"/>
      <c r="C15" s="437"/>
      <c r="D15" s="437"/>
      <c r="E15" s="437"/>
      <c r="F15" s="437"/>
      <c r="G15" s="97"/>
      <c r="H15" s="118" t="s">
        <v>154</v>
      </c>
      <c r="I15" s="373"/>
      <c r="J15" s="374"/>
      <c r="K15" s="374"/>
      <c r="L15" s="374"/>
      <c r="M15" s="375"/>
      <c r="N15" s="53"/>
      <c r="O15" s="328"/>
    </row>
    <row r="16" spans="1:15" ht="31.15" customHeight="1">
      <c r="A16" s="99" t="s">
        <v>370</v>
      </c>
      <c r="B16" s="386" t="s">
        <v>14</v>
      </c>
      <c r="C16" s="387"/>
      <c r="D16" s="387"/>
      <c r="E16" s="387"/>
      <c r="F16" s="388"/>
      <c r="G16" s="97"/>
      <c r="H16" s="131" t="s">
        <v>120</v>
      </c>
      <c r="I16" s="148">
        <v>5</v>
      </c>
      <c r="J16" s="309"/>
      <c r="K16" s="310"/>
      <c r="L16" s="310"/>
      <c r="M16" s="310"/>
      <c r="N16" s="53"/>
      <c r="O16" s="328"/>
    </row>
    <row r="17" spans="1:15" ht="30.6" customHeight="1">
      <c r="A17" s="99" t="s">
        <v>371</v>
      </c>
      <c r="B17" s="438" t="s">
        <v>178</v>
      </c>
      <c r="C17" s="439"/>
      <c r="D17" s="439"/>
      <c r="E17" s="439"/>
      <c r="F17" s="440"/>
      <c r="G17" s="97"/>
      <c r="H17" s="130" t="s">
        <v>54</v>
      </c>
      <c r="I17" s="146">
        <v>3</v>
      </c>
      <c r="J17" s="309"/>
      <c r="K17" s="310"/>
      <c r="L17" s="310"/>
      <c r="M17" s="310"/>
      <c r="N17" s="53"/>
      <c r="O17" s="328"/>
    </row>
    <row r="18" spans="1:15" ht="42.6" customHeight="1">
      <c r="A18" s="99" t="s">
        <v>372</v>
      </c>
      <c r="B18" s="386" t="s">
        <v>491</v>
      </c>
      <c r="C18" s="387"/>
      <c r="D18" s="387"/>
      <c r="E18" s="387"/>
      <c r="F18" s="388"/>
      <c r="G18" s="97"/>
      <c r="H18" s="130" t="s">
        <v>121</v>
      </c>
      <c r="I18" s="146">
        <v>1</v>
      </c>
      <c r="J18" s="309"/>
      <c r="K18" s="310"/>
      <c r="L18" s="310"/>
      <c r="M18" s="310"/>
      <c r="N18" s="53"/>
      <c r="O18" s="328"/>
    </row>
    <row r="19" spans="1:15" ht="33" customHeight="1">
      <c r="A19" s="99" t="s">
        <v>373</v>
      </c>
      <c r="B19" s="386" t="s">
        <v>509</v>
      </c>
      <c r="C19" s="387"/>
      <c r="D19" s="387"/>
      <c r="E19" s="387"/>
      <c r="F19" s="388"/>
      <c r="G19" s="97"/>
      <c r="H19" s="130"/>
      <c r="I19" s="151">
        <v>5</v>
      </c>
      <c r="J19" s="309"/>
      <c r="K19" s="310"/>
      <c r="L19" s="310"/>
      <c r="M19" s="310"/>
      <c r="N19" s="53"/>
      <c r="O19" s="328"/>
    </row>
    <row r="20" spans="1:15" ht="17.45" customHeight="1">
      <c r="A20" s="168" t="s">
        <v>374</v>
      </c>
      <c r="B20" s="434" t="s">
        <v>365</v>
      </c>
      <c r="C20" s="435"/>
      <c r="D20" s="435"/>
      <c r="E20" s="435"/>
      <c r="F20" s="436"/>
      <c r="G20" s="97"/>
      <c r="H20" s="194" t="s">
        <v>229</v>
      </c>
      <c r="I20" s="169">
        <f>SUM(I16:I19)</f>
        <v>14</v>
      </c>
      <c r="J20" s="143">
        <f>(I16*J16)+(I17*J17)+(I18*J18)+(I19*J19)</f>
        <v>0</v>
      </c>
      <c r="K20" s="144">
        <f>(I16*K16)+(I17*K17)+(I18*K18)+(I19*K19)</f>
        <v>0</v>
      </c>
      <c r="L20" s="144">
        <f>(I16*L16)+(I17*L17)+(I18*L18)+(I19*L19)</f>
        <v>0</v>
      </c>
      <c r="M20" s="144">
        <f>(I16*M16)+(I17*M17)+(I18*M18)+(I19*M19)</f>
        <v>0</v>
      </c>
      <c r="N20" s="53"/>
      <c r="O20" s="328"/>
    </row>
    <row r="21" spans="1:15" ht="12.6" customHeight="1">
      <c r="A21" s="53"/>
      <c r="B21" s="53"/>
      <c r="C21" s="53"/>
      <c r="D21" s="53"/>
      <c r="E21" s="53"/>
      <c r="F21" s="53"/>
      <c r="G21" s="53"/>
      <c r="H21" s="80"/>
      <c r="I21" s="152"/>
      <c r="J21" s="115"/>
      <c r="K21" s="115"/>
      <c r="L21" s="115"/>
      <c r="M21" s="115"/>
      <c r="N21" s="53"/>
      <c r="O21" s="329"/>
    </row>
    <row r="22" spans="1:15" ht="15.75">
      <c r="A22" s="430" t="s">
        <v>366</v>
      </c>
      <c r="B22" s="431"/>
      <c r="C22" s="431"/>
      <c r="D22" s="431"/>
      <c r="E22" s="431"/>
      <c r="F22" s="432"/>
      <c r="G22" s="53"/>
      <c r="H22" s="118" t="s">
        <v>154</v>
      </c>
      <c r="I22" s="198"/>
      <c r="J22" s="199"/>
      <c r="K22" s="199"/>
      <c r="L22" s="199"/>
      <c r="M22" s="200"/>
      <c r="N22" s="53"/>
      <c r="O22" s="329"/>
    </row>
    <row r="23" spans="1:15" ht="31.15" customHeight="1">
      <c r="A23" s="82" t="s">
        <v>375</v>
      </c>
      <c r="B23" s="393" t="s">
        <v>185</v>
      </c>
      <c r="C23" s="393"/>
      <c r="D23" s="393"/>
      <c r="E23" s="393"/>
      <c r="F23" s="393"/>
      <c r="G23" s="53"/>
      <c r="H23" s="131" t="s">
        <v>179</v>
      </c>
      <c r="I23" s="148">
        <v>5</v>
      </c>
      <c r="J23" s="309"/>
      <c r="K23" s="310"/>
      <c r="L23" s="310"/>
      <c r="M23" s="310"/>
      <c r="N23" s="53"/>
      <c r="O23" s="328"/>
    </row>
    <row r="24" spans="1:15" ht="31.15" customHeight="1">
      <c r="A24" s="82" t="s">
        <v>376</v>
      </c>
      <c r="B24" s="393" t="s">
        <v>510</v>
      </c>
      <c r="C24" s="393"/>
      <c r="D24" s="393"/>
      <c r="E24" s="393"/>
      <c r="F24" s="393"/>
      <c r="G24" s="53"/>
      <c r="H24" s="131" t="s">
        <v>180</v>
      </c>
      <c r="I24" s="146">
        <v>5</v>
      </c>
      <c r="J24" s="309"/>
      <c r="K24" s="310"/>
      <c r="L24" s="310"/>
      <c r="M24" s="310"/>
      <c r="N24" s="53"/>
      <c r="O24" s="328"/>
    </row>
    <row r="25" spans="1:15" ht="31.15" customHeight="1">
      <c r="A25" s="82" t="s">
        <v>377</v>
      </c>
      <c r="B25" s="393" t="s">
        <v>512</v>
      </c>
      <c r="C25" s="393"/>
      <c r="D25" s="393"/>
      <c r="E25" s="393"/>
      <c r="F25" s="393"/>
      <c r="G25" s="53"/>
      <c r="H25" s="131" t="s">
        <v>180</v>
      </c>
      <c r="I25" s="146">
        <v>3</v>
      </c>
      <c r="J25" s="309"/>
      <c r="K25" s="310"/>
      <c r="L25" s="310"/>
      <c r="M25" s="310"/>
      <c r="N25" s="53"/>
      <c r="O25" s="328"/>
    </row>
    <row r="26" spans="1:15" ht="31.15" customHeight="1">
      <c r="A26" s="82" t="s">
        <v>378</v>
      </c>
      <c r="B26" s="393" t="s">
        <v>68</v>
      </c>
      <c r="C26" s="393"/>
      <c r="D26" s="393"/>
      <c r="E26" s="393"/>
      <c r="F26" s="393"/>
      <c r="G26" s="53"/>
      <c r="H26" s="131" t="s">
        <v>181</v>
      </c>
      <c r="I26" s="146">
        <v>1</v>
      </c>
      <c r="J26" s="309"/>
      <c r="K26" s="310"/>
      <c r="L26" s="310"/>
      <c r="M26" s="310"/>
      <c r="N26" s="53"/>
      <c r="O26" s="328"/>
    </row>
    <row r="27" spans="1:15" ht="33" customHeight="1">
      <c r="A27" s="82" t="s">
        <v>379</v>
      </c>
      <c r="B27" s="393" t="s">
        <v>69</v>
      </c>
      <c r="C27" s="393"/>
      <c r="D27" s="393"/>
      <c r="E27" s="393"/>
      <c r="F27" s="393"/>
      <c r="G27" s="53"/>
      <c r="H27" s="131" t="s">
        <v>182</v>
      </c>
      <c r="I27" s="146">
        <v>1</v>
      </c>
      <c r="J27" s="309"/>
      <c r="K27" s="310"/>
      <c r="L27" s="310"/>
      <c r="M27" s="310"/>
      <c r="N27" s="53"/>
      <c r="O27" s="328"/>
    </row>
    <row r="28" spans="1:15" ht="31.15" customHeight="1">
      <c r="A28" s="82" t="s">
        <v>380</v>
      </c>
      <c r="B28" s="393" t="s">
        <v>511</v>
      </c>
      <c r="C28" s="393"/>
      <c r="D28" s="393"/>
      <c r="E28" s="393"/>
      <c r="F28" s="393"/>
      <c r="G28" s="53"/>
      <c r="H28" s="131" t="s">
        <v>182</v>
      </c>
      <c r="I28" s="146">
        <v>3</v>
      </c>
      <c r="J28" s="309"/>
      <c r="K28" s="310"/>
      <c r="L28" s="310"/>
      <c r="M28" s="310"/>
      <c r="N28" s="53"/>
      <c r="O28" s="328"/>
    </row>
    <row r="29" spans="1:15" ht="31.15" customHeight="1">
      <c r="A29" s="82" t="s">
        <v>381</v>
      </c>
      <c r="B29" s="393" t="s">
        <v>70</v>
      </c>
      <c r="C29" s="446"/>
      <c r="D29" s="446"/>
      <c r="E29" s="446"/>
      <c r="F29" s="446"/>
      <c r="G29" s="53"/>
      <c r="H29" s="131" t="s">
        <v>181</v>
      </c>
      <c r="I29" s="151">
        <v>3</v>
      </c>
      <c r="J29" s="325"/>
      <c r="K29" s="327"/>
      <c r="L29" s="327"/>
      <c r="M29" s="327"/>
      <c r="N29" s="53"/>
      <c r="O29" s="328"/>
    </row>
    <row r="30" spans="1:15" ht="20.45" customHeight="1">
      <c r="A30" s="144" t="s">
        <v>382</v>
      </c>
      <c r="B30" s="447" t="s">
        <v>367</v>
      </c>
      <c r="C30" s="447"/>
      <c r="D30" s="447"/>
      <c r="E30" s="447"/>
      <c r="F30" s="447"/>
      <c r="G30" s="53"/>
      <c r="H30" s="194" t="s">
        <v>229</v>
      </c>
      <c r="I30" s="169">
        <f>SUM(I23:I29)</f>
        <v>21</v>
      </c>
      <c r="J30" s="143">
        <f>(I23*J23)+(I24*J24)+(I25*J25)+(I26*J26)+(I27*J27)+(I28*J28)+(I29*J29)</f>
        <v>0</v>
      </c>
      <c r="K30" s="144">
        <f>(I23*K23)+(I24*K24)+(I25*K25)+(I26*K26)+(I27*K27)+(I28*K28)+(I29*K29)</f>
        <v>0</v>
      </c>
      <c r="L30" s="144">
        <f>(I23*L23)+(I24*L24)+(I25*L25)+(I26*L26)+(I27*L27)+(I28*L28)+(I29*L29)</f>
        <v>0</v>
      </c>
      <c r="M30" s="144">
        <f>(I23*M23)+(I24*M24)+(I25*M25)+(I26*M26)+(I27*M27)+(I28*M28)+(I29*M29)</f>
        <v>0</v>
      </c>
      <c r="N30" s="53"/>
      <c r="O30" s="328"/>
    </row>
    <row r="31" spans="1:15" s="13" customFormat="1" ht="12.6" customHeight="1">
      <c r="A31" s="53"/>
      <c r="B31" s="53"/>
      <c r="C31" s="53"/>
      <c r="D31" s="53"/>
      <c r="E31" s="53"/>
      <c r="F31" s="53"/>
      <c r="G31" s="53"/>
      <c r="H31" s="80"/>
      <c r="I31" s="152"/>
      <c r="J31" s="115"/>
      <c r="K31" s="115"/>
      <c r="L31" s="115"/>
      <c r="M31" s="115"/>
      <c r="N31" s="53"/>
      <c r="O31" s="329"/>
    </row>
    <row r="32" spans="1:15" ht="15.75">
      <c r="A32" s="430" t="s">
        <v>122</v>
      </c>
      <c r="B32" s="431"/>
      <c r="C32" s="431"/>
      <c r="D32" s="431"/>
      <c r="E32" s="431"/>
      <c r="F32" s="432"/>
      <c r="G32" s="53"/>
      <c r="H32" s="118" t="s">
        <v>154</v>
      </c>
      <c r="I32" s="195"/>
      <c r="J32" s="196"/>
      <c r="K32" s="196"/>
      <c r="L32" s="196"/>
      <c r="M32" s="197"/>
      <c r="N32" s="53"/>
      <c r="O32" s="329"/>
    </row>
    <row r="33" spans="1:15" ht="31.9" customHeight="1">
      <c r="A33" s="82" t="s">
        <v>383</v>
      </c>
      <c r="B33" s="393" t="s">
        <v>71</v>
      </c>
      <c r="C33" s="393"/>
      <c r="D33" s="393"/>
      <c r="E33" s="393"/>
      <c r="F33" s="393"/>
      <c r="G33" s="53"/>
      <c r="H33" s="131" t="s">
        <v>181</v>
      </c>
      <c r="I33" s="148">
        <v>3</v>
      </c>
      <c r="J33" s="309"/>
      <c r="K33" s="310"/>
      <c r="L33" s="310"/>
      <c r="M33" s="310"/>
      <c r="N33" s="53"/>
      <c r="O33" s="328"/>
    </row>
    <row r="34" spans="1:15" ht="44.45" customHeight="1">
      <c r="A34" s="82" t="s">
        <v>384</v>
      </c>
      <c r="B34" s="369" t="s">
        <v>361</v>
      </c>
      <c r="C34" s="370"/>
      <c r="D34" s="370"/>
      <c r="E34" s="370"/>
      <c r="F34" s="371"/>
      <c r="G34" s="53"/>
      <c r="H34" s="131" t="s">
        <v>182</v>
      </c>
      <c r="I34" s="146">
        <v>5</v>
      </c>
      <c r="J34" s="309"/>
      <c r="K34" s="310"/>
      <c r="L34" s="310"/>
      <c r="M34" s="310"/>
      <c r="N34" s="53"/>
      <c r="O34" s="328"/>
    </row>
    <row r="35" spans="1:15" s="13" customFormat="1" ht="48.6" customHeight="1">
      <c r="A35" s="82" t="s">
        <v>385</v>
      </c>
      <c r="B35" s="369" t="s">
        <v>369</v>
      </c>
      <c r="C35" s="370"/>
      <c r="D35" s="370"/>
      <c r="E35" s="370"/>
      <c r="F35" s="371"/>
      <c r="G35" s="53"/>
      <c r="H35" s="131"/>
      <c r="I35" s="146">
        <v>5</v>
      </c>
      <c r="J35" s="309"/>
      <c r="K35" s="310"/>
      <c r="L35" s="310"/>
      <c r="M35" s="310"/>
      <c r="N35" s="53"/>
      <c r="O35" s="328"/>
    </row>
    <row r="36" spans="1:15" ht="31.9" customHeight="1">
      <c r="A36" s="82" t="s">
        <v>386</v>
      </c>
      <c r="B36" s="393" t="s">
        <v>72</v>
      </c>
      <c r="C36" s="393"/>
      <c r="D36" s="393"/>
      <c r="E36" s="393"/>
      <c r="F36" s="393"/>
      <c r="G36" s="53"/>
      <c r="H36" s="131" t="s">
        <v>181</v>
      </c>
      <c r="I36" s="146">
        <v>3</v>
      </c>
      <c r="J36" s="309"/>
      <c r="K36" s="310"/>
      <c r="L36" s="310"/>
      <c r="M36" s="310"/>
      <c r="N36" s="53"/>
      <c r="O36" s="328"/>
    </row>
    <row r="37" spans="1:15" ht="31.9" customHeight="1">
      <c r="A37" s="82" t="s">
        <v>387</v>
      </c>
      <c r="B37" s="393" t="s">
        <v>73</v>
      </c>
      <c r="C37" s="393"/>
      <c r="D37" s="393"/>
      <c r="E37" s="393"/>
      <c r="F37" s="393"/>
      <c r="G37" s="53"/>
      <c r="H37" s="131" t="s">
        <v>183</v>
      </c>
      <c r="I37" s="146">
        <v>3</v>
      </c>
      <c r="J37" s="309"/>
      <c r="K37" s="310"/>
      <c r="L37" s="310"/>
      <c r="M37" s="310"/>
      <c r="N37" s="53"/>
      <c r="O37" s="328"/>
    </row>
    <row r="38" spans="1:15" ht="31.9" customHeight="1">
      <c r="A38" s="82" t="s">
        <v>388</v>
      </c>
      <c r="B38" s="361" t="s">
        <v>515</v>
      </c>
      <c r="C38" s="361"/>
      <c r="D38" s="361"/>
      <c r="E38" s="361"/>
      <c r="F38" s="361"/>
      <c r="G38" s="53"/>
      <c r="H38" s="131" t="s">
        <v>184</v>
      </c>
      <c r="I38" s="146">
        <v>3</v>
      </c>
      <c r="J38" s="309"/>
      <c r="K38" s="310"/>
      <c r="L38" s="310"/>
      <c r="M38" s="310"/>
      <c r="N38" s="53"/>
      <c r="O38" s="328"/>
    </row>
    <row r="39" spans="1:15" ht="31.9" customHeight="1">
      <c r="A39" s="82" t="s">
        <v>389</v>
      </c>
      <c r="B39" s="361" t="s">
        <v>74</v>
      </c>
      <c r="C39" s="441"/>
      <c r="D39" s="441"/>
      <c r="E39" s="441"/>
      <c r="F39" s="441"/>
      <c r="G39" s="53"/>
      <c r="H39" s="131" t="s">
        <v>183</v>
      </c>
      <c r="I39" s="146">
        <v>3</v>
      </c>
      <c r="J39" s="309"/>
      <c r="K39" s="310"/>
      <c r="L39" s="310"/>
      <c r="M39" s="310"/>
      <c r="N39" s="53"/>
      <c r="O39" s="328"/>
    </row>
    <row r="40" spans="1:15" ht="47.45" customHeight="1">
      <c r="A40" s="82" t="s">
        <v>390</v>
      </c>
      <c r="B40" s="361" t="s">
        <v>513</v>
      </c>
      <c r="C40" s="441"/>
      <c r="D40" s="441"/>
      <c r="E40" s="441"/>
      <c r="F40" s="441"/>
      <c r="G40" s="53"/>
      <c r="H40" s="131" t="s">
        <v>181</v>
      </c>
      <c r="I40" s="146">
        <v>3</v>
      </c>
      <c r="J40" s="309"/>
      <c r="K40" s="310"/>
      <c r="L40" s="310"/>
      <c r="M40" s="310"/>
      <c r="N40" s="53"/>
      <c r="O40" s="328"/>
    </row>
    <row r="41" spans="1:15" ht="31.9" customHeight="1">
      <c r="A41" s="82" t="s">
        <v>391</v>
      </c>
      <c r="B41" s="361" t="s">
        <v>75</v>
      </c>
      <c r="C41" s="441"/>
      <c r="D41" s="441"/>
      <c r="E41" s="441"/>
      <c r="F41" s="441"/>
      <c r="G41" s="53"/>
      <c r="H41" s="131" t="s">
        <v>181</v>
      </c>
      <c r="I41" s="151">
        <v>3</v>
      </c>
      <c r="J41" s="325"/>
      <c r="K41" s="327"/>
      <c r="L41" s="327"/>
      <c r="M41" s="327"/>
      <c r="N41" s="53"/>
      <c r="O41" s="328"/>
    </row>
    <row r="42" spans="1:15" ht="18" customHeight="1">
      <c r="A42" s="144" t="s">
        <v>392</v>
      </c>
      <c r="B42" s="368" t="s">
        <v>368</v>
      </c>
      <c r="C42" s="442"/>
      <c r="D42" s="442"/>
      <c r="E42" s="442"/>
      <c r="F42" s="442"/>
      <c r="G42" s="53"/>
      <c r="H42" s="194" t="s">
        <v>229</v>
      </c>
      <c r="I42" s="169">
        <f>SUM(I33:I41)</f>
        <v>31</v>
      </c>
      <c r="J42" s="143">
        <f>(I33*J33)+(I34*J34)+(I35*J35)+(I36*J36)+(I37*J37)+(I38*J38)+(I39*J39)+(I40*J40)+(I41*J41)</f>
        <v>0</v>
      </c>
      <c r="K42" s="143">
        <f>(I33*K33)+(I34*K34)+(I35*K35)+(I36*K36)+(I37*K37)+(I38*K38)+(I39*K39)+(I40*K40)+(I41*K41)</f>
        <v>0</v>
      </c>
      <c r="L42" s="143">
        <f>(I33*L33)+(I34*L34)+(I35*L35)+(I36*L36)+(I37*L37)+(I38*L38)+(I39*L39)+(I40*L40)+(I41*L41)</f>
        <v>0</v>
      </c>
      <c r="M42" s="143">
        <f>(I33*M33)+(I34*M34)+(I35*M35)+(I36*M36)+(I37*M37)+(I38*M38)+(I39*M39)+(I40*M40)+(I41*M41)</f>
        <v>0</v>
      </c>
      <c r="N42" s="53"/>
      <c r="O42" s="328"/>
    </row>
    <row r="43" spans="1:15" ht="6.6" customHeight="1" thickBot="1">
      <c r="A43" s="53"/>
      <c r="B43" s="53"/>
      <c r="C43" s="53"/>
      <c r="D43" s="53"/>
      <c r="E43" s="53"/>
      <c r="F43" s="53"/>
      <c r="G43" s="53"/>
      <c r="H43" s="53"/>
      <c r="I43" s="53"/>
      <c r="J43" s="53"/>
      <c r="K43" s="53"/>
      <c r="L43" s="53"/>
      <c r="M43" s="53"/>
      <c r="N43" s="53"/>
      <c r="O43" s="329"/>
    </row>
    <row r="44" spans="1:15" ht="16.5" thickBot="1">
      <c r="A44" s="443" t="s">
        <v>393</v>
      </c>
      <c r="B44" s="444"/>
      <c r="C44" s="444"/>
      <c r="D44" s="444"/>
      <c r="E44" s="444"/>
      <c r="F44" s="445"/>
      <c r="H44" s="207" t="s">
        <v>229</v>
      </c>
      <c r="I44" s="275">
        <f>I13+I20+I30+I42</f>
        <v>73</v>
      </c>
      <c r="J44" s="275">
        <f t="shared" ref="J44:M44" si="0">J13+J20+J30+J42</f>
        <v>0</v>
      </c>
      <c r="K44" s="275">
        <f t="shared" si="0"/>
        <v>0</v>
      </c>
      <c r="L44" s="275">
        <f t="shared" si="0"/>
        <v>0</v>
      </c>
      <c r="M44" s="275">
        <f t="shared" si="0"/>
        <v>0</v>
      </c>
      <c r="O44" s="311"/>
    </row>
    <row r="45" spans="1:15" ht="15.75">
      <c r="B45" s="208" t="s">
        <v>225</v>
      </c>
      <c r="C45" s="4" t="s">
        <v>492</v>
      </c>
      <c r="I45" s="53"/>
      <c r="J45" s="53"/>
      <c r="K45" s="53"/>
      <c r="L45" s="53"/>
      <c r="M45" s="53"/>
    </row>
    <row r="46" spans="1:15" ht="15.75">
      <c r="I46" s="53"/>
      <c r="J46" s="53"/>
      <c r="K46" s="53"/>
      <c r="L46" s="53"/>
      <c r="M46" s="53"/>
    </row>
  </sheetData>
  <sheetProtection sheet="1" objects="1" scenarios="1" selectLockedCells="1"/>
  <mergeCells count="44">
    <mergeCell ref="N1:O1"/>
    <mergeCell ref="N3:O3"/>
    <mergeCell ref="N5:O5"/>
    <mergeCell ref="A44:F44"/>
    <mergeCell ref="B26:F26"/>
    <mergeCell ref="B27:F27"/>
    <mergeCell ref="B28:F28"/>
    <mergeCell ref="B29:F29"/>
    <mergeCell ref="A32:F32"/>
    <mergeCell ref="B39:F39"/>
    <mergeCell ref="B40:F40"/>
    <mergeCell ref="B41:F41"/>
    <mergeCell ref="B30:F30"/>
    <mergeCell ref="B33:F33"/>
    <mergeCell ref="B34:F34"/>
    <mergeCell ref="B35:F35"/>
    <mergeCell ref="B3:E3"/>
    <mergeCell ref="B1:E1"/>
    <mergeCell ref="B5:E5"/>
    <mergeCell ref="A7:F7"/>
    <mergeCell ref="B42:F42"/>
    <mergeCell ref="B36:F36"/>
    <mergeCell ref="B37:F37"/>
    <mergeCell ref="B38:F38"/>
    <mergeCell ref="B23:F23"/>
    <mergeCell ref="B24:F24"/>
    <mergeCell ref="B25:F25"/>
    <mergeCell ref="A22:F22"/>
    <mergeCell ref="A9:F9"/>
    <mergeCell ref="B10:F10"/>
    <mergeCell ref="B11:F11"/>
    <mergeCell ref="B19:F19"/>
    <mergeCell ref="B20:F20"/>
    <mergeCell ref="A15:F15"/>
    <mergeCell ref="B16:F16"/>
    <mergeCell ref="B17:F17"/>
    <mergeCell ref="B18:F18"/>
    <mergeCell ref="B13:F13"/>
    <mergeCell ref="B12:F12"/>
    <mergeCell ref="I15:M15"/>
    <mergeCell ref="J7:M7"/>
    <mergeCell ref="G1:L1"/>
    <mergeCell ref="G3:L3"/>
    <mergeCell ref="G5:L5"/>
  </mergeCells>
  <pageMargins left="0.51181102362204722" right="0.55118110236220474" top="0.74803149606299213" bottom="0.74803149606299213" header="0.31496062992125984" footer="0.31496062992125984"/>
  <pageSetup scale="59" orientation="portrait" r:id="rId1"/>
  <headerFooter>
    <oddHeader>&amp;L&amp;24Water Sector Trust Fund&amp;C&amp;"-,Fett"&amp;14 D. PROJECT FINANCIAL FEASIBILITY&amp;RPage 1</oddHeader>
    <oddFooter>&amp;LWSTF/GIZ/UBSUP&amp;CD. Project Financial Feasibility&amp;ROctober 2014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view="pageLayout" zoomScaleNormal="100" workbookViewId="0">
      <selection activeCell="G1" sqref="G1:L1"/>
    </sheetView>
  </sheetViews>
  <sheetFormatPr baseColWidth="10" defaultColWidth="9.140625" defaultRowHeight="15"/>
  <cols>
    <col min="1" max="1" width="12.140625" style="4" customWidth="1"/>
    <col min="2" max="6" width="9.140625" style="4"/>
    <col min="7" max="7" width="1.7109375" style="4" customWidth="1"/>
    <col min="8" max="8" width="9.140625" style="51"/>
    <col min="9" max="9" width="7" style="4" customWidth="1"/>
    <col min="10" max="10" width="5.85546875" style="4" customWidth="1"/>
    <col min="11" max="11" width="6.28515625" style="4" customWidth="1"/>
    <col min="12" max="12" width="6.7109375" style="4" customWidth="1"/>
    <col min="13" max="13" width="11.28515625" style="13" customWidth="1"/>
    <col min="14" max="14" width="2.28515625" style="13" customWidth="1"/>
    <col min="15" max="15" width="57.42578125" style="4" customWidth="1"/>
    <col min="16" max="16384" width="9.140625" style="4"/>
  </cols>
  <sheetData>
    <row r="1" spans="1:16" ht="31.5">
      <c r="A1" s="64" t="s">
        <v>27</v>
      </c>
      <c r="B1" s="363"/>
      <c r="C1" s="363"/>
      <c r="D1" s="363"/>
      <c r="E1" s="363"/>
      <c r="F1" s="64" t="s">
        <v>25</v>
      </c>
      <c r="G1" s="365"/>
      <c r="H1" s="366"/>
      <c r="I1" s="366"/>
      <c r="J1" s="366"/>
      <c r="K1" s="366"/>
      <c r="L1" s="367"/>
      <c r="M1" s="77" t="s">
        <v>26</v>
      </c>
      <c r="N1" s="366"/>
      <c r="O1" s="367"/>
    </row>
    <row r="2" spans="1:16" ht="15.75">
      <c r="A2" s="66"/>
      <c r="B2" s="66"/>
      <c r="C2" s="66"/>
      <c r="D2" s="66"/>
      <c r="E2" s="66"/>
      <c r="F2" s="66"/>
      <c r="G2" s="66"/>
      <c r="H2" s="67"/>
      <c r="I2" s="66"/>
      <c r="J2" s="66"/>
      <c r="K2" s="66"/>
      <c r="L2" s="66"/>
      <c r="M2" s="66"/>
      <c r="N2" s="66"/>
      <c r="O2" s="66"/>
    </row>
    <row r="3" spans="1:16" ht="32.25" customHeight="1">
      <c r="A3" s="64" t="s">
        <v>28</v>
      </c>
      <c r="B3" s="363"/>
      <c r="C3" s="363"/>
      <c r="D3" s="363"/>
      <c r="E3" s="363"/>
      <c r="F3" s="64" t="s">
        <v>30</v>
      </c>
      <c r="G3" s="363"/>
      <c r="H3" s="363"/>
      <c r="I3" s="363"/>
      <c r="J3" s="363"/>
      <c r="K3" s="363"/>
      <c r="L3" s="363"/>
      <c r="M3" s="77" t="s">
        <v>29</v>
      </c>
      <c r="N3" s="363"/>
      <c r="O3" s="363"/>
    </row>
    <row r="4" spans="1:16" ht="15.75">
      <c r="A4" s="66"/>
      <c r="B4" s="66"/>
      <c r="C4" s="66"/>
      <c r="D4" s="66"/>
      <c r="E4" s="66"/>
      <c r="F4" s="66"/>
      <c r="G4" s="66"/>
      <c r="H4" s="67"/>
      <c r="I4" s="66"/>
      <c r="J4" s="66"/>
      <c r="K4" s="66"/>
      <c r="L4" s="66"/>
      <c r="M4" s="66"/>
      <c r="N4" s="66"/>
      <c r="O4" s="66"/>
    </row>
    <row r="5" spans="1:16" ht="31.5">
      <c r="A5" s="64" t="s">
        <v>29</v>
      </c>
      <c r="B5" s="363"/>
      <c r="C5" s="363"/>
      <c r="D5" s="363"/>
      <c r="E5" s="363"/>
      <c r="F5" s="64" t="s">
        <v>152</v>
      </c>
      <c r="G5" s="363"/>
      <c r="H5" s="363"/>
      <c r="I5" s="363"/>
      <c r="J5" s="363"/>
      <c r="K5" s="363"/>
      <c r="L5" s="363"/>
      <c r="M5" s="78" t="s">
        <v>153</v>
      </c>
      <c r="N5" s="363"/>
      <c r="O5" s="363"/>
    </row>
    <row r="6" spans="1:16" ht="15.75" thickBot="1"/>
    <row r="7" spans="1:16" ht="30.75" thickBot="1">
      <c r="A7" s="353" t="s">
        <v>76</v>
      </c>
      <c r="B7" s="354"/>
      <c r="C7" s="354"/>
      <c r="D7" s="354"/>
      <c r="E7" s="354"/>
      <c r="F7" s="355"/>
      <c r="G7" s="3"/>
      <c r="H7" s="101" t="s">
        <v>2</v>
      </c>
      <c r="J7" s="451" t="s">
        <v>6</v>
      </c>
      <c r="K7" s="452"/>
      <c r="L7" s="452"/>
      <c r="M7" s="453"/>
      <c r="N7" s="15"/>
      <c r="O7" s="96" t="s">
        <v>7</v>
      </c>
    </row>
    <row r="8" spans="1:16" ht="15.75">
      <c r="A8" s="3"/>
      <c r="B8" s="3"/>
      <c r="C8" s="3"/>
      <c r="D8" s="3"/>
      <c r="E8" s="3"/>
      <c r="F8" s="3"/>
      <c r="G8" s="3"/>
      <c r="H8" s="2"/>
      <c r="I8" s="122" t="s">
        <v>207</v>
      </c>
      <c r="J8" s="128" t="s">
        <v>3</v>
      </c>
      <c r="K8" s="70" t="s">
        <v>4</v>
      </c>
      <c r="L8" s="70" t="s">
        <v>202</v>
      </c>
      <c r="M8" s="70" t="s">
        <v>5</v>
      </c>
      <c r="O8" s="71" t="s">
        <v>7</v>
      </c>
    </row>
    <row r="9" spans="1:16" ht="15" customHeight="1">
      <c r="A9" s="400" t="s">
        <v>11</v>
      </c>
      <c r="B9" s="401"/>
      <c r="C9" s="401"/>
      <c r="D9" s="401"/>
      <c r="E9" s="401"/>
      <c r="F9" s="402"/>
      <c r="G9" s="3"/>
      <c r="H9" s="123" t="s">
        <v>154</v>
      </c>
      <c r="I9" s="195"/>
      <c r="J9" s="196"/>
      <c r="K9" s="196"/>
      <c r="L9" s="196"/>
      <c r="M9" s="197"/>
      <c r="O9" s="315"/>
    </row>
    <row r="10" spans="1:16" ht="31.15" customHeight="1">
      <c r="A10" s="82" t="s">
        <v>397</v>
      </c>
      <c r="B10" s="369" t="s">
        <v>516</v>
      </c>
      <c r="C10" s="370"/>
      <c r="D10" s="370"/>
      <c r="E10" s="370"/>
      <c r="F10" s="371"/>
      <c r="G10" s="3"/>
      <c r="H10" s="127">
        <v>7.5</v>
      </c>
      <c r="I10" s="148">
        <v>3</v>
      </c>
      <c r="J10" s="309"/>
      <c r="K10" s="310"/>
      <c r="L10" s="310"/>
      <c r="M10" s="310"/>
      <c r="O10" s="315"/>
    </row>
    <row r="11" spans="1:16" ht="31.15" customHeight="1">
      <c r="A11" s="82" t="s">
        <v>398</v>
      </c>
      <c r="B11" s="369" t="s">
        <v>517</v>
      </c>
      <c r="C11" s="370"/>
      <c r="D11" s="370"/>
      <c r="E11" s="370"/>
      <c r="F11" s="371"/>
      <c r="G11" s="3"/>
      <c r="H11" s="127">
        <v>7.5</v>
      </c>
      <c r="I11" s="151">
        <v>3</v>
      </c>
      <c r="J11" s="325"/>
      <c r="K11" s="327"/>
      <c r="L11" s="327"/>
      <c r="M11" s="327"/>
      <c r="O11" s="331"/>
    </row>
    <row r="12" spans="1:16" s="13" customFormat="1" ht="19.899999999999999" customHeight="1">
      <c r="A12" s="144" t="s">
        <v>399</v>
      </c>
      <c r="B12" s="454" t="s">
        <v>410</v>
      </c>
      <c r="C12" s="455"/>
      <c r="D12" s="455"/>
      <c r="E12" s="455"/>
      <c r="F12" s="456"/>
      <c r="G12" s="23"/>
      <c r="H12" s="164" t="s">
        <v>293</v>
      </c>
      <c r="I12" s="169">
        <f>SUM(I10:I11)</f>
        <v>6</v>
      </c>
      <c r="J12" s="144">
        <f>(I10*J10)+(I11*J11)</f>
        <v>0</v>
      </c>
      <c r="K12" s="144">
        <f>(I10*K10)+(I11*K11)</f>
        <v>0</v>
      </c>
      <c r="L12" s="144">
        <f>(I10*L10)+(I11*L11)</f>
        <v>0</v>
      </c>
      <c r="M12" s="144">
        <f>(I10*M10)+(I11*M11)</f>
        <v>0</v>
      </c>
      <c r="O12" s="315"/>
    </row>
    <row r="13" spans="1:16" ht="15.75">
      <c r="H13" s="27"/>
      <c r="I13" s="154"/>
      <c r="J13" s="115"/>
      <c r="K13" s="115"/>
      <c r="L13" s="115"/>
      <c r="M13" s="115"/>
      <c r="O13" s="317"/>
      <c r="P13" s="9"/>
    </row>
    <row r="14" spans="1:16" ht="15.75">
      <c r="A14" s="448" t="s">
        <v>12</v>
      </c>
      <c r="B14" s="449"/>
      <c r="C14" s="449"/>
      <c r="D14" s="449"/>
      <c r="E14" s="449"/>
      <c r="F14" s="450"/>
      <c r="G14" s="3"/>
      <c r="H14" s="123" t="s">
        <v>154</v>
      </c>
      <c r="I14" s="195"/>
      <c r="J14" s="196"/>
      <c r="K14" s="196"/>
      <c r="L14" s="196"/>
      <c r="M14" s="197"/>
      <c r="O14" s="315"/>
      <c r="P14" s="9"/>
    </row>
    <row r="15" spans="1:16" ht="45.6" customHeight="1">
      <c r="A15" s="82" t="s">
        <v>400</v>
      </c>
      <c r="B15" s="361" t="s">
        <v>394</v>
      </c>
      <c r="C15" s="361"/>
      <c r="D15" s="361"/>
      <c r="E15" s="361"/>
      <c r="F15" s="361"/>
      <c r="G15" s="3"/>
      <c r="H15" s="127">
        <v>7.5</v>
      </c>
      <c r="I15" s="148">
        <v>5</v>
      </c>
      <c r="J15" s="309"/>
      <c r="K15" s="310"/>
      <c r="L15" s="310"/>
      <c r="M15" s="310"/>
      <c r="O15" s="332"/>
    </row>
    <row r="16" spans="1:16" ht="31.9" customHeight="1">
      <c r="A16" s="82" t="s">
        <v>401</v>
      </c>
      <c r="B16" s="361" t="s">
        <v>396</v>
      </c>
      <c r="C16" s="361"/>
      <c r="D16" s="361"/>
      <c r="E16" s="361"/>
      <c r="F16" s="361"/>
      <c r="G16" s="3"/>
      <c r="H16" s="127">
        <v>7.5</v>
      </c>
      <c r="I16" s="146">
        <v>3</v>
      </c>
      <c r="J16" s="309"/>
      <c r="K16" s="310"/>
      <c r="L16" s="310"/>
      <c r="M16" s="310"/>
      <c r="O16" s="332"/>
    </row>
    <row r="17" spans="1:15" ht="45" customHeight="1">
      <c r="A17" s="82" t="s">
        <v>402</v>
      </c>
      <c r="B17" s="393" t="s">
        <v>518</v>
      </c>
      <c r="C17" s="393"/>
      <c r="D17" s="393"/>
      <c r="E17" s="393"/>
      <c r="F17" s="393"/>
      <c r="G17" s="3"/>
      <c r="H17" s="127">
        <v>7.5</v>
      </c>
      <c r="I17" s="151">
        <v>5</v>
      </c>
      <c r="J17" s="325"/>
      <c r="K17" s="326"/>
      <c r="L17" s="327"/>
      <c r="M17" s="327"/>
      <c r="O17" s="333"/>
    </row>
    <row r="18" spans="1:15" s="13" customFormat="1" ht="19.149999999999999" customHeight="1">
      <c r="A18" s="144" t="s">
        <v>403</v>
      </c>
      <c r="B18" s="454" t="s">
        <v>411</v>
      </c>
      <c r="C18" s="455"/>
      <c r="D18" s="455"/>
      <c r="E18" s="455"/>
      <c r="F18" s="456"/>
      <c r="G18" s="23"/>
      <c r="H18" s="164" t="s">
        <v>293</v>
      </c>
      <c r="I18" s="169">
        <f>SUM(I15:I17)</f>
        <v>13</v>
      </c>
      <c r="J18" s="144">
        <f>(I15*J15)+(I16*J16)+(I17*J17)</f>
        <v>0</v>
      </c>
      <c r="K18" s="144">
        <f>(I15*K15)+(I16*K16)+(I17*K17)</f>
        <v>0</v>
      </c>
      <c r="L18" s="144">
        <f>(I15*L15)+(K16*L16)+(I17*L17)</f>
        <v>0</v>
      </c>
      <c r="M18" s="144">
        <f>(I15*M15)+(L16*M16)+(L17*M17)</f>
        <v>0</v>
      </c>
      <c r="O18" s="332"/>
    </row>
    <row r="19" spans="1:15" ht="15.75">
      <c r="G19" s="3"/>
      <c r="I19" s="154"/>
      <c r="J19" s="115"/>
      <c r="K19" s="115"/>
      <c r="L19" s="115"/>
      <c r="M19" s="115"/>
      <c r="O19" s="317"/>
    </row>
    <row r="20" spans="1:15" ht="15.75">
      <c r="A20" s="460" t="s">
        <v>13</v>
      </c>
      <c r="B20" s="461"/>
      <c r="C20" s="461"/>
      <c r="D20" s="461"/>
      <c r="E20" s="461"/>
      <c r="F20" s="462"/>
      <c r="G20" s="3"/>
      <c r="H20" s="123" t="s">
        <v>154</v>
      </c>
      <c r="I20" s="195"/>
      <c r="J20" s="196"/>
      <c r="K20" s="196"/>
      <c r="L20" s="196"/>
      <c r="M20" s="197"/>
      <c r="O20" s="315"/>
    </row>
    <row r="21" spans="1:15" ht="30" customHeight="1">
      <c r="A21" s="82" t="s">
        <v>404</v>
      </c>
      <c r="B21" s="441" t="s">
        <v>118</v>
      </c>
      <c r="C21" s="441"/>
      <c r="D21" s="441"/>
      <c r="E21" s="441"/>
      <c r="F21" s="441"/>
      <c r="G21" s="3"/>
      <c r="H21" s="127">
        <v>7.5</v>
      </c>
      <c r="I21" s="148">
        <v>1</v>
      </c>
      <c r="J21" s="309"/>
      <c r="K21" s="310"/>
      <c r="L21" s="310"/>
      <c r="M21" s="310"/>
      <c r="O21" s="315"/>
    </row>
    <row r="22" spans="1:15" ht="42.6" customHeight="1">
      <c r="A22" s="82" t="s">
        <v>405</v>
      </c>
      <c r="B22" s="369" t="s">
        <v>395</v>
      </c>
      <c r="C22" s="370"/>
      <c r="D22" s="370"/>
      <c r="E22" s="370"/>
      <c r="F22" s="371"/>
      <c r="G22" s="3"/>
      <c r="H22" s="127">
        <v>7.5</v>
      </c>
      <c r="I22" s="146">
        <v>3</v>
      </c>
      <c r="J22" s="309"/>
      <c r="K22" s="310"/>
      <c r="L22" s="310"/>
      <c r="M22" s="310"/>
      <c r="O22" s="315"/>
    </row>
    <row r="23" spans="1:15" ht="46.9" customHeight="1">
      <c r="A23" s="82" t="s">
        <v>406</v>
      </c>
      <c r="B23" s="369" t="s">
        <v>519</v>
      </c>
      <c r="C23" s="370"/>
      <c r="D23" s="370"/>
      <c r="E23" s="370"/>
      <c r="F23" s="371"/>
      <c r="G23" s="3"/>
      <c r="H23" s="127" t="s">
        <v>119</v>
      </c>
      <c r="I23" s="146">
        <v>3</v>
      </c>
      <c r="J23" s="309"/>
      <c r="K23" s="330"/>
      <c r="L23" s="310"/>
      <c r="M23" s="310"/>
      <c r="O23" s="315"/>
    </row>
    <row r="24" spans="1:15" ht="67.900000000000006" customHeight="1">
      <c r="A24" s="82" t="s">
        <v>407</v>
      </c>
      <c r="B24" s="361" t="s">
        <v>414</v>
      </c>
      <c r="C24" s="361"/>
      <c r="D24" s="361"/>
      <c r="E24" s="361"/>
      <c r="F24" s="361"/>
      <c r="G24" s="1"/>
      <c r="H24" s="127"/>
      <c r="I24" s="146">
        <v>5</v>
      </c>
      <c r="J24" s="309"/>
      <c r="K24" s="318"/>
      <c r="L24" s="310"/>
      <c r="M24" s="310"/>
      <c r="O24" s="315"/>
    </row>
    <row r="25" spans="1:15" ht="42.6" customHeight="1">
      <c r="A25" s="82" t="s">
        <v>408</v>
      </c>
      <c r="B25" s="393" t="s">
        <v>59</v>
      </c>
      <c r="C25" s="393"/>
      <c r="D25" s="393"/>
      <c r="E25" s="393"/>
      <c r="F25" s="393"/>
      <c r="G25" s="3"/>
      <c r="H25" s="127">
        <v>7.5</v>
      </c>
      <c r="I25" s="151">
        <v>5</v>
      </c>
      <c r="J25" s="309"/>
      <c r="K25" s="318"/>
      <c r="L25" s="310"/>
      <c r="M25" s="310"/>
      <c r="O25" s="315"/>
    </row>
    <row r="26" spans="1:15" s="13" customFormat="1" ht="18" customHeight="1">
      <c r="A26" s="144" t="s">
        <v>409</v>
      </c>
      <c r="B26" s="457" t="s">
        <v>412</v>
      </c>
      <c r="C26" s="458"/>
      <c r="D26" s="458"/>
      <c r="E26" s="458"/>
      <c r="F26" s="459"/>
      <c r="G26" s="1"/>
      <c r="H26" s="194" t="s">
        <v>293</v>
      </c>
      <c r="I26" s="169">
        <f>SUM(I21:I25)</f>
        <v>17</v>
      </c>
      <c r="J26" s="143">
        <f>(I21*J21)+(I22*J22)+(I23*J23)+(I24*J24)+(I25*J25)</f>
        <v>0</v>
      </c>
      <c r="K26" s="143">
        <f>(I21*K21)+(I22*K22)+(I23*K23)+(I24*K24)+(I25*K25)</f>
        <v>0</v>
      </c>
      <c r="L26" s="143">
        <f>(I21*L21)+(I22*L22)+(I23*L23)+(I24*L24)+(I25*L25)</f>
        <v>0</v>
      </c>
      <c r="M26" s="143">
        <f>(I21*M21)+(I22*M22)+(I23*M23)+(I24*M24)+(I25*M25)</f>
        <v>0</v>
      </c>
      <c r="O26" s="315"/>
    </row>
    <row r="27" spans="1:15" s="13" customFormat="1" ht="6.6" customHeight="1" thickBot="1">
      <c r="A27" s="142"/>
      <c r="B27" s="89"/>
      <c r="C27" s="89"/>
      <c r="D27" s="89"/>
      <c r="E27" s="89"/>
      <c r="F27" s="89"/>
      <c r="G27" s="204"/>
      <c r="H27" s="189"/>
      <c r="I27" s="182"/>
      <c r="J27" s="178"/>
      <c r="K27" s="178"/>
      <c r="L27" s="178"/>
      <c r="M27" s="178"/>
      <c r="N27" s="89"/>
      <c r="O27" s="206"/>
    </row>
    <row r="28" spans="1:15" ht="18" customHeight="1" thickBot="1">
      <c r="A28" s="418" t="s">
        <v>413</v>
      </c>
      <c r="B28" s="419"/>
      <c r="C28" s="419"/>
      <c r="D28" s="419"/>
      <c r="E28" s="419"/>
      <c r="F28" s="420"/>
      <c r="H28" s="273" t="s">
        <v>293</v>
      </c>
      <c r="I28" s="274">
        <f>I12+I18+J26</f>
        <v>19</v>
      </c>
      <c r="J28" s="274">
        <f t="shared" ref="J28:M28" si="0">J12+J18+K26</f>
        <v>0</v>
      </c>
      <c r="K28" s="274">
        <f t="shared" si="0"/>
        <v>0</v>
      </c>
      <c r="L28" s="274">
        <f t="shared" si="0"/>
        <v>0</v>
      </c>
      <c r="M28" s="274">
        <f t="shared" si="0"/>
        <v>0</v>
      </c>
      <c r="O28" s="311"/>
    </row>
    <row r="29" spans="1:15">
      <c r="B29" s="209" t="s">
        <v>225</v>
      </c>
      <c r="C29" s="160" t="s">
        <v>415</v>
      </c>
    </row>
  </sheetData>
  <sheetProtection sheet="1" objects="1" scenarios="1" selectLockedCells="1"/>
  <mergeCells count="28">
    <mergeCell ref="G3:L3"/>
    <mergeCell ref="G5:L5"/>
    <mergeCell ref="B12:F12"/>
    <mergeCell ref="B18:F18"/>
    <mergeCell ref="A28:F28"/>
    <mergeCell ref="B26:F26"/>
    <mergeCell ref="B17:F17"/>
    <mergeCell ref="B24:F24"/>
    <mergeCell ref="B22:F22"/>
    <mergeCell ref="B21:F21"/>
    <mergeCell ref="A20:F20"/>
    <mergeCell ref="B23:F23"/>
    <mergeCell ref="N1:O1"/>
    <mergeCell ref="N3:O3"/>
    <mergeCell ref="N5:O5"/>
    <mergeCell ref="B16:F16"/>
    <mergeCell ref="B25:F25"/>
    <mergeCell ref="B1:E1"/>
    <mergeCell ref="B3:E3"/>
    <mergeCell ref="A14:F14"/>
    <mergeCell ref="J7:M7"/>
    <mergeCell ref="B15:F15"/>
    <mergeCell ref="A7:F7"/>
    <mergeCell ref="A9:F9"/>
    <mergeCell ref="B10:F10"/>
    <mergeCell ref="B11:F11"/>
    <mergeCell ref="B5:E5"/>
    <mergeCell ref="G1:L1"/>
  </mergeCells>
  <pageMargins left="0.51181102362204722" right="0.51181102362204722" top="0.74803149606299213" bottom="0.74803149606299213" header="0.31496062992125984" footer="0.31496062992125984"/>
  <pageSetup scale="57" orientation="portrait" r:id="rId1"/>
  <headerFooter>
    <oddHeader>&amp;L&amp;24Water Sector Trust Fund&amp;C&amp;"-,Fett"&amp;18 E. PROJECT ENVIRONMENTAL COMPLIANCE&amp;R&amp;16Page 4</oddHeader>
    <oddFooter>&amp;LWSTF/GIZ/UBSUP&amp;CE. Project Environmental Compliance&amp;ROctober 2014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zoomScaleNormal="100" workbookViewId="0">
      <selection activeCell="O9" sqref="O9"/>
    </sheetView>
  </sheetViews>
  <sheetFormatPr baseColWidth="10" defaultColWidth="9.140625" defaultRowHeight="15"/>
  <cols>
    <col min="1" max="1" width="11" style="13" customWidth="1"/>
    <col min="2" max="2" width="5.28515625" style="13" customWidth="1"/>
    <col min="3" max="3" width="7.7109375" style="13" customWidth="1"/>
    <col min="4" max="4" width="9.140625" style="13" hidden="1" customWidth="1"/>
    <col min="5" max="5" width="36.140625" style="13" customWidth="1"/>
    <col min="6" max="6" width="9.140625" style="13"/>
    <col min="7" max="7" width="1.7109375" style="13" customWidth="1"/>
    <col min="8" max="8" width="9.140625" style="13"/>
    <col min="9" max="9" width="7.28515625" style="13" customWidth="1"/>
    <col min="10" max="12" width="6.28515625" style="13" customWidth="1"/>
    <col min="13" max="13" width="11.28515625" style="13" customWidth="1"/>
    <col min="14" max="14" width="2" style="13" customWidth="1"/>
    <col min="15" max="15" width="49.28515625" style="13" customWidth="1"/>
    <col min="16" max="16384" width="9.140625" style="13"/>
  </cols>
  <sheetData>
    <row r="1" spans="1:15" ht="32.25" customHeight="1">
      <c r="A1" s="64" t="s">
        <v>27</v>
      </c>
      <c r="B1" s="363"/>
      <c r="C1" s="363"/>
      <c r="D1" s="363"/>
      <c r="E1" s="363"/>
      <c r="F1" s="64" t="s">
        <v>25</v>
      </c>
      <c r="G1" s="363"/>
      <c r="H1" s="363"/>
      <c r="I1" s="363"/>
      <c r="J1" s="363"/>
      <c r="K1" s="363"/>
      <c r="L1" s="363"/>
      <c r="M1" s="65" t="s">
        <v>26</v>
      </c>
      <c r="N1" s="362"/>
      <c r="O1" s="362"/>
    </row>
    <row r="2" spans="1:15" ht="20.25" customHeight="1">
      <c r="A2" s="66"/>
      <c r="B2" s="66"/>
      <c r="C2" s="66"/>
      <c r="D2" s="66"/>
      <c r="E2" s="66"/>
      <c r="F2" s="66"/>
      <c r="G2" s="66"/>
      <c r="H2" s="66"/>
      <c r="I2" s="66"/>
      <c r="J2" s="66"/>
      <c r="K2" s="66"/>
      <c r="L2" s="66"/>
      <c r="M2" s="66"/>
      <c r="N2" s="66"/>
      <c r="O2" s="66"/>
    </row>
    <row r="3" spans="1:15" ht="34.5" customHeight="1">
      <c r="A3" s="64" t="s">
        <v>28</v>
      </c>
      <c r="B3" s="364"/>
      <c r="C3" s="364"/>
      <c r="D3" s="364"/>
      <c r="E3" s="364"/>
      <c r="F3" s="64" t="s">
        <v>30</v>
      </c>
      <c r="G3" s="365"/>
      <c r="H3" s="366"/>
      <c r="I3" s="366"/>
      <c r="J3" s="366"/>
      <c r="K3" s="366"/>
      <c r="L3" s="367"/>
      <c r="M3" s="65" t="s">
        <v>29</v>
      </c>
      <c r="N3" s="363"/>
      <c r="O3" s="363"/>
    </row>
    <row r="4" spans="1:15" ht="16.5" customHeight="1">
      <c r="A4" s="66"/>
      <c r="B4" s="66"/>
      <c r="C4" s="66"/>
      <c r="D4" s="66"/>
      <c r="E4" s="66"/>
      <c r="F4" s="66"/>
      <c r="G4" s="66"/>
      <c r="H4" s="66"/>
      <c r="I4" s="66"/>
      <c r="J4" s="66"/>
      <c r="K4" s="66"/>
      <c r="L4" s="66"/>
      <c r="M4" s="66"/>
      <c r="N4" s="66"/>
      <c r="O4" s="66"/>
    </row>
    <row r="5" spans="1:15" ht="32.25" customHeight="1">
      <c r="A5" s="64" t="s">
        <v>29</v>
      </c>
      <c r="B5" s="363"/>
      <c r="C5" s="363"/>
      <c r="D5" s="363"/>
      <c r="E5" s="363"/>
      <c r="F5" s="64" t="s">
        <v>152</v>
      </c>
      <c r="G5" s="363"/>
      <c r="H5" s="363"/>
      <c r="I5" s="363"/>
      <c r="J5" s="363"/>
      <c r="K5" s="363"/>
      <c r="L5" s="363"/>
      <c r="M5" s="68" t="s">
        <v>153</v>
      </c>
      <c r="N5" s="363"/>
      <c r="O5" s="363"/>
    </row>
    <row r="6" spans="1:15" ht="15.75" thickBot="1"/>
    <row r="7" spans="1:15" ht="30.75" thickBot="1">
      <c r="A7" s="353" t="s">
        <v>76</v>
      </c>
      <c r="B7" s="354"/>
      <c r="C7" s="354"/>
      <c r="D7" s="354"/>
      <c r="E7" s="354"/>
      <c r="F7" s="355"/>
      <c r="G7" s="17"/>
      <c r="H7" s="101" t="s">
        <v>2</v>
      </c>
      <c r="J7" s="451" t="s">
        <v>6</v>
      </c>
      <c r="K7" s="452"/>
      <c r="L7" s="452"/>
      <c r="M7" s="453"/>
      <c r="N7" s="14"/>
      <c r="O7" s="96" t="s">
        <v>7</v>
      </c>
    </row>
    <row r="8" spans="1:15" ht="15.75">
      <c r="A8" s="17"/>
      <c r="B8" s="17"/>
      <c r="C8" s="17"/>
      <c r="D8" s="17"/>
      <c r="E8" s="17"/>
      <c r="F8" s="17"/>
      <c r="G8" s="17"/>
      <c r="H8" s="2"/>
      <c r="I8" s="122" t="s">
        <v>207</v>
      </c>
      <c r="J8" s="133" t="s">
        <v>3</v>
      </c>
      <c r="K8" s="19" t="s">
        <v>4</v>
      </c>
      <c r="L8" s="132" t="s">
        <v>202</v>
      </c>
      <c r="M8" s="132" t="s">
        <v>5</v>
      </c>
      <c r="N8" s="14"/>
      <c r="O8" s="19"/>
    </row>
    <row r="9" spans="1:15" ht="16.149999999999999" customHeight="1">
      <c r="A9" s="400" t="s">
        <v>525</v>
      </c>
      <c r="B9" s="401"/>
      <c r="C9" s="401"/>
      <c r="D9" s="401"/>
      <c r="E9" s="401"/>
      <c r="F9" s="402"/>
      <c r="G9" s="17"/>
      <c r="H9" s="134" t="s">
        <v>154</v>
      </c>
      <c r="I9" s="195"/>
      <c r="J9" s="196"/>
      <c r="K9" s="196"/>
      <c r="L9" s="196"/>
      <c r="M9" s="197"/>
      <c r="N9" s="14"/>
      <c r="O9" s="315"/>
    </row>
    <row r="10" spans="1:15" ht="35.25" customHeight="1">
      <c r="A10" s="81" t="s">
        <v>420</v>
      </c>
      <c r="B10" s="386" t="s">
        <v>520</v>
      </c>
      <c r="C10" s="387"/>
      <c r="D10" s="387"/>
      <c r="E10" s="387"/>
      <c r="F10" s="388"/>
      <c r="G10" s="17"/>
      <c r="H10" s="127">
        <v>6.1</v>
      </c>
      <c r="I10" s="148">
        <v>5</v>
      </c>
      <c r="J10" s="309"/>
      <c r="K10" s="310"/>
      <c r="L10" s="310"/>
      <c r="M10" s="310"/>
      <c r="N10" s="14"/>
      <c r="O10" s="313"/>
    </row>
    <row r="11" spans="1:15" ht="31.5" customHeight="1">
      <c r="A11" s="81" t="s">
        <v>421</v>
      </c>
      <c r="B11" s="386" t="s">
        <v>521</v>
      </c>
      <c r="C11" s="387"/>
      <c r="D11" s="387"/>
      <c r="E11" s="387"/>
      <c r="F11" s="388"/>
      <c r="G11" s="17"/>
      <c r="H11" s="127">
        <v>6.1</v>
      </c>
      <c r="I11" s="146">
        <v>3</v>
      </c>
      <c r="J11" s="309"/>
      <c r="K11" s="310"/>
      <c r="L11" s="310"/>
      <c r="M11" s="310"/>
      <c r="N11" s="14"/>
      <c r="O11" s="313"/>
    </row>
    <row r="12" spans="1:15" ht="32.25" customHeight="1">
      <c r="A12" s="81" t="s">
        <v>422</v>
      </c>
      <c r="B12" s="386" t="s">
        <v>522</v>
      </c>
      <c r="C12" s="387"/>
      <c r="D12" s="387"/>
      <c r="E12" s="387"/>
      <c r="F12" s="388"/>
      <c r="G12" s="17"/>
      <c r="H12" s="127">
        <v>6.2</v>
      </c>
      <c r="I12" s="146">
        <v>3</v>
      </c>
      <c r="J12" s="309"/>
      <c r="K12" s="310"/>
      <c r="L12" s="310"/>
      <c r="M12" s="310"/>
      <c r="N12" s="14"/>
      <c r="O12" s="313"/>
    </row>
    <row r="13" spans="1:15" ht="32.25" customHeight="1">
      <c r="A13" s="81" t="s">
        <v>423</v>
      </c>
      <c r="B13" s="386" t="s">
        <v>523</v>
      </c>
      <c r="C13" s="387"/>
      <c r="D13" s="387"/>
      <c r="E13" s="387"/>
      <c r="F13" s="388"/>
      <c r="G13" s="17"/>
      <c r="H13" s="127"/>
      <c r="I13" s="146">
        <v>1</v>
      </c>
      <c r="J13" s="309"/>
      <c r="K13" s="310"/>
      <c r="L13" s="310"/>
      <c r="M13" s="310"/>
      <c r="N13" s="14"/>
      <c r="O13" s="313"/>
    </row>
    <row r="14" spans="1:15" ht="32.25" customHeight="1">
      <c r="A14" s="81" t="s">
        <v>424</v>
      </c>
      <c r="B14" s="386" t="s">
        <v>524</v>
      </c>
      <c r="C14" s="387"/>
      <c r="D14" s="387"/>
      <c r="E14" s="387"/>
      <c r="F14" s="388"/>
      <c r="G14" s="17"/>
      <c r="H14" s="127">
        <v>6.2</v>
      </c>
      <c r="I14" s="151">
        <v>1</v>
      </c>
      <c r="J14" s="325"/>
      <c r="K14" s="327"/>
      <c r="L14" s="327"/>
      <c r="M14" s="327"/>
      <c r="N14" s="14"/>
      <c r="O14" s="313"/>
    </row>
    <row r="15" spans="1:15" ht="16.899999999999999" customHeight="1">
      <c r="A15" s="165" t="s">
        <v>425</v>
      </c>
      <c r="B15" s="464" t="s">
        <v>526</v>
      </c>
      <c r="C15" s="464"/>
      <c r="D15" s="464"/>
      <c r="E15" s="464"/>
      <c r="F15" s="464"/>
      <c r="G15" s="17"/>
      <c r="H15" s="164" t="s">
        <v>229</v>
      </c>
      <c r="I15" s="169">
        <f>SUM(I10:I14)</f>
        <v>13</v>
      </c>
      <c r="J15" s="143">
        <f>(I10*J10)+(I11*J11)+(I12*J12)+(I13*J13)+(I14*J14)</f>
        <v>0</v>
      </c>
      <c r="K15" s="144">
        <f>(I10*K10)+(I11*K11)+(I12*K12)+(I13*K13)+(I14*K14)</f>
        <v>0</v>
      </c>
      <c r="L15" s="144">
        <f>(I10*L10)+(I11*L11)+(I12*L12)+(I13*L13)+(I14*L14)</f>
        <v>0</v>
      </c>
      <c r="M15" s="144">
        <f>(I10*M10)+(I11*M11)+(I12*M12)+(I13*M13)+(I14*M14)</f>
        <v>0</v>
      </c>
      <c r="N15" s="14"/>
      <c r="O15" s="313"/>
    </row>
    <row r="16" spans="1:15" ht="10.15" customHeight="1">
      <c r="A16" s="104"/>
      <c r="B16" s="104"/>
      <c r="C16" s="104"/>
      <c r="D16" s="104"/>
      <c r="E16" s="104"/>
      <c r="F16" s="104"/>
      <c r="H16" s="51"/>
      <c r="I16" s="152"/>
      <c r="J16" s="115"/>
      <c r="K16" s="115"/>
      <c r="L16" s="115"/>
      <c r="M16" s="115"/>
      <c r="O16" s="317"/>
    </row>
    <row r="17" spans="1:15" ht="15.75">
      <c r="A17" s="465" t="s">
        <v>98</v>
      </c>
      <c r="B17" s="465"/>
      <c r="C17" s="465"/>
      <c r="D17" s="465"/>
      <c r="E17" s="465"/>
      <c r="F17" s="465"/>
      <c r="G17" s="17"/>
      <c r="H17" s="134" t="s">
        <v>154</v>
      </c>
      <c r="I17" s="195"/>
      <c r="J17" s="196"/>
      <c r="K17" s="196"/>
      <c r="L17" s="196"/>
      <c r="M17" s="197"/>
      <c r="O17" s="315"/>
    </row>
    <row r="18" spans="1:15" ht="46.9" customHeight="1">
      <c r="A18" s="81" t="s">
        <v>426</v>
      </c>
      <c r="B18" s="463" t="s">
        <v>417</v>
      </c>
      <c r="C18" s="463"/>
      <c r="D18" s="463"/>
      <c r="E18" s="463"/>
      <c r="F18" s="463"/>
      <c r="G18" s="17"/>
      <c r="H18" s="127">
        <v>6.2</v>
      </c>
      <c r="I18" s="148">
        <v>1</v>
      </c>
      <c r="J18" s="306"/>
      <c r="K18" s="307"/>
      <c r="L18" s="307"/>
      <c r="M18" s="307"/>
      <c r="O18" s="315"/>
    </row>
    <row r="19" spans="1:15" ht="54.6" customHeight="1">
      <c r="A19" s="81" t="s">
        <v>427</v>
      </c>
      <c r="B19" s="386" t="s">
        <v>527</v>
      </c>
      <c r="C19" s="387"/>
      <c r="D19" s="387"/>
      <c r="E19" s="387"/>
      <c r="F19" s="388"/>
      <c r="G19" s="17"/>
      <c r="H19" s="127">
        <v>6.2</v>
      </c>
      <c r="I19" s="146">
        <v>1</v>
      </c>
      <c r="J19" s="309"/>
      <c r="K19" s="310"/>
      <c r="L19" s="310"/>
      <c r="M19" s="310"/>
      <c r="O19" s="315"/>
    </row>
    <row r="20" spans="1:15" ht="19.899999999999999" customHeight="1">
      <c r="A20" s="165" t="s">
        <v>428</v>
      </c>
      <c r="B20" s="464" t="s">
        <v>418</v>
      </c>
      <c r="C20" s="464"/>
      <c r="D20" s="464"/>
      <c r="E20" s="464"/>
      <c r="F20" s="464"/>
      <c r="G20" s="17"/>
      <c r="H20" s="164" t="s">
        <v>229</v>
      </c>
      <c r="I20" s="169">
        <f>SUM(I18:I19)</f>
        <v>2</v>
      </c>
      <c r="J20" s="143">
        <f>(I18*J18)+(I19*J19)</f>
        <v>0</v>
      </c>
      <c r="K20" s="144">
        <f>(I18*K18)+(I19*K19)</f>
        <v>0</v>
      </c>
      <c r="L20" s="144">
        <f>(I18*L18)+(I19*L19)</f>
        <v>0</v>
      </c>
      <c r="M20" s="144">
        <f>(I18*M18)+(I19*M19)</f>
        <v>0</v>
      </c>
      <c r="O20" s="315"/>
    </row>
    <row r="21" spans="1:15" ht="10.15" customHeight="1">
      <c r="A21" s="104"/>
      <c r="B21" s="98"/>
      <c r="C21" s="98"/>
      <c r="D21" s="98"/>
      <c r="E21" s="98"/>
      <c r="F21" s="105"/>
      <c r="G21" s="26"/>
      <c r="H21" s="84"/>
      <c r="I21" s="152"/>
      <c r="J21" s="139"/>
      <c r="K21" s="139"/>
      <c r="L21" s="139"/>
      <c r="M21" s="139"/>
      <c r="N21" s="14"/>
      <c r="O21" s="316"/>
    </row>
    <row r="22" spans="1:15" ht="15.75">
      <c r="A22" s="407" t="s">
        <v>99</v>
      </c>
      <c r="B22" s="408"/>
      <c r="C22" s="408"/>
      <c r="D22" s="408"/>
      <c r="E22" s="408"/>
      <c r="F22" s="409"/>
      <c r="G22" s="17"/>
      <c r="H22" s="135" t="s">
        <v>154</v>
      </c>
      <c r="I22" s="195"/>
      <c r="J22" s="196"/>
      <c r="K22" s="196"/>
      <c r="L22" s="196"/>
      <c r="M22" s="197"/>
      <c r="O22" s="315"/>
    </row>
    <row r="23" spans="1:15" ht="36" customHeight="1">
      <c r="A23" s="106" t="s">
        <v>429</v>
      </c>
      <c r="B23" s="386" t="s">
        <v>528</v>
      </c>
      <c r="C23" s="387"/>
      <c r="D23" s="387"/>
      <c r="E23" s="387"/>
      <c r="F23" s="388"/>
      <c r="G23" s="17"/>
      <c r="H23" s="127">
        <v>6.3</v>
      </c>
      <c r="I23" s="151">
        <v>3</v>
      </c>
      <c r="J23" s="309"/>
      <c r="K23" s="310"/>
      <c r="L23" s="310"/>
      <c r="M23" s="310"/>
      <c r="O23" s="315"/>
    </row>
    <row r="24" spans="1:15" ht="31.15" customHeight="1">
      <c r="A24" s="106" t="s">
        <v>430</v>
      </c>
      <c r="B24" s="386" t="s">
        <v>53</v>
      </c>
      <c r="C24" s="387"/>
      <c r="D24" s="387"/>
      <c r="E24" s="387"/>
      <c r="F24" s="388"/>
      <c r="G24" s="17"/>
      <c r="H24" s="127">
        <v>6.3</v>
      </c>
      <c r="I24" s="146">
        <v>5</v>
      </c>
      <c r="J24" s="309"/>
      <c r="K24" s="318"/>
      <c r="L24" s="310"/>
      <c r="M24" s="310"/>
      <c r="O24" s="315"/>
    </row>
    <row r="25" spans="1:15" ht="24" customHeight="1">
      <c r="A25" s="106" t="s">
        <v>431</v>
      </c>
      <c r="B25" s="463" t="s">
        <v>416</v>
      </c>
      <c r="C25" s="463"/>
      <c r="D25" s="463"/>
      <c r="E25" s="463"/>
      <c r="F25" s="463"/>
      <c r="G25" s="17"/>
      <c r="H25" s="127" t="s">
        <v>54</v>
      </c>
      <c r="I25" s="186">
        <v>1</v>
      </c>
      <c r="J25" s="325"/>
      <c r="K25" s="327"/>
      <c r="L25" s="327"/>
      <c r="M25" s="327"/>
      <c r="O25" s="315"/>
    </row>
    <row r="26" spans="1:15" ht="19.899999999999999" customHeight="1">
      <c r="A26" s="166" t="s">
        <v>432</v>
      </c>
      <c r="B26" s="464" t="s">
        <v>156</v>
      </c>
      <c r="C26" s="464"/>
      <c r="D26" s="464"/>
      <c r="E26" s="464"/>
      <c r="F26" s="464"/>
      <c r="G26" s="17"/>
      <c r="H26" s="164" t="s">
        <v>229</v>
      </c>
      <c r="I26" s="169">
        <f>SUM(I23:I25)</f>
        <v>9</v>
      </c>
      <c r="J26" s="143">
        <f>(I23*J23)+(I24*J24)+(I25*J25)</f>
        <v>0</v>
      </c>
      <c r="K26" s="144">
        <f>(I23*K23)+(I24*K24)+(I25*K25)</f>
        <v>0</v>
      </c>
      <c r="L26" s="144">
        <f>(I23*L23)+(I24*L24)+(I25*L25)</f>
        <v>0</v>
      </c>
      <c r="M26" s="144">
        <f>(I23*M23)+(I24*M24)+(I25*M25)</f>
        <v>0</v>
      </c>
      <c r="O26" s="315"/>
    </row>
    <row r="27" spans="1:15" ht="10.9" customHeight="1">
      <c r="A27" s="104"/>
      <c r="B27" s="98"/>
      <c r="C27" s="98"/>
      <c r="D27" s="98"/>
      <c r="E27" s="98"/>
      <c r="F27" s="98"/>
      <c r="G27" s="5"/>
      <c r="H27" s="103"/>
      <c r="I27" s="153"/>
      <c r="J27" s="140"/>
      <c r="K27" s="115"/>
      <c r="L27" s="115"/>
      <c r="M27" s="115"/>
      <c r="O27" s="317"/>
    </row>
    <row r="28" spans="1:15" ht="15.75">
      <c r="A28" s="407" t="s">
        <v>100</v>
      </c>
      <c r="B28" s="408"/>
      <c r="C28" s="408"/>
      <c r="D28" s="408"/>
      <c r="E28" s="408"/>
      <c r="F28" s="409"/>
      <c r="G28" s="17"/>
      <c r="H28" s="135" t="s">
        <v>154</v>
      </c>
      <c r="I28" s="195"/>
      <c r="J28" s="196"/>
      <c r="K28" s="196"/>
      <c r="L28" s="196"/>
      <c r="M28" s="197"/>
      <c r="O28" s="315"/>
    </row>
    <row r="29" spans="1:15" ht="31.15" customHeight="1">
      <c r="A29" s="81" t="s">
        <v>433</v>
      </c>
      <c r="B29" s="386" t="s">
        <v>529</v>
      </c>
      <c r="C29" s="387"/>
      <c r="D29" s="387"/>
      <c r="E29" s="387"/>
      <c r="F29" s="388"/>
      <c r="G29" s="17"/>
      <c r="H29" s="136" t="s">
        <v>92</v>
      </c>
      <c r="I29" s="148">
        <v>1</v>
      </c>
      <c r="J29" s="306"/>
      <c r="K29" s="307"/>
      <c r="L29" s="307"/>
      <c r="M29" s="307"/>
      <c r="O29" s="315"/>
    </row>
    <row r="30" spans="1:15" ht="27" customHeight="1">
      <c r="A30" s="81" t="s">
        <v>434</v>
      </c>
      <c r="B30" s="386" t="s">
        <v>93</v>
      </c>
      <c r="C30" s="387"/>
      <c r="D30" s="387"/>
      <c r="E30" s="387"/>
      <c r="F30" s="388"/>
      <c r="G30" s="17"/>
      <c r="H30" s="131" t="s">
        <v>94</v>
      </c>
      <c r="I30" s="146">
        <v>3</v>
      </c>
      <c r="J30" s="309"/>
      <c r="K30" s="310"/>
      <c r="L30" s="310"/>
      <c r="M30" s="310"/>
      <c r="O30" s="315"/>
    </row>
    <row r="31" spans="1:15" ht="42" customHeight="1">
      <c r="A31" s="81" t="s">
        <v>435</v>
      </c>
      <c r="B31" s="386" t="s">
        <v>530</v>
      </c>
      <c r="C31" s="387"/>
      <c r="D31" s="387"/>
      <c r="E31" s="387"/>
      <c r="F31" s="388"/>
      <c r="G31" s="17"/>
      <c r="H31" s="131" t="s">
        <v>95</v>
      </c>
      <c r="I31" s="146">
        <v>5</v>
      </c>
      <c r="J31" s="309"/>
      <c r="K31" s="310"/>
      <c r="L31" s="310"/>
      <c r="M31" s="310"/>
      <c r="O31" s="315"/>
    </row>
    <row r="32" spans="1:15" ht="28.15" customHeight="1">
      <c r="A32" s="81" t="s">
        <v>436</v>
      </c>
      <c r="B32" s="463" t="s">
        <v>55</v>
      </c>
      <c r="C32" s="463"/>
      <c r="D32" s="463"/>
      <c r="E32" s="463"/>
      <c r="F32" s="463"/>
      <c r="G32" s="17"/>
      <c r="H32" s="131" t="s">
        <v>56</v>
      </c>
      <c r="I32" s="146">
        <v>3</v>
      </c>
      <c r="J32" s="309"/>
      <c r="K32" s="310"/>
      <c r="L32" s="310"/>
      <c r="M32" s="310"/>
      <c r="O32" s="315"/>
    </row>
    <row r="33" spans="1:15" ht="49.15" customHeight="1">
      <c r="A33" s="81" t="s">
        <v>437</v>
      </c>
      <c r="B33" s="466" t="s">
        <v>419</v>
      </c>
      <c r="C33" s="467"/>
      <c r="D33" s="467"/>
      <c r="E33" s="467"/>
      <c r="F33" s="468"/>
      <c r="G33" s="17"/>
      <c r="H33" s="131" t="s">
        <v>89</v>
      </c>
      <c r="I33" s="146">
        <v>1</v>
      </c>
      <c r="J33" s="309"/>
      <c r="K33" s="310"/>
      <c r="L33" s="310"/>
      <c r="M33" s="310"/>
      <c r="O33" s="315"/>
    </row>
    <row r="34" spans="1:15" ht="31.15" customHeight="1">
      <c r="A34" s="81" t="s">
        <v>438</v>
      </c>
      <c r="B34" s="466" t="s">
        <v>101</v>
      </c>
      <c r="C34" s="467"/>
      <c r="D34" s="467"/>
      <c r="E34" s="467"/>
      <c r="F34" s="468"/>
      <c r="G34" s="17"/>
      <c r="H34" s="137" t="s">
        <v>89</v>
      </c>
      <c r="I34" s="146">
        <v>3</v>
      </c>
      <c r="J34" s="309"/>
      <c r="K34" s="310"/>
      <c r="L34" s="310"/>
      <c r="M34" s="310"/>
      <c r="O34" s="315"/>
    </row>
    <row r="35" spans="1:15" ht="39" customHeight="1">
      <c r="A35" s="81" t="s">
        <v>439</v>
      </c>
      <c r="B35" s="466" t="s">
        <v>531</v>
      </c>
      <c r="C35" s="467"/>
      <c r="D35" s="467"/>
      <c r="E35" s="467"/>
      <c r="F35" s="468"/>
      <c r="G35" s="17"/>
      <c r="H35" s="131" t="s">
        <v>96</v>
      </c>
      <c r="I35" s="151">
        <v>3</v>
      </c>
      <c r="J35" s="325"/>
      <c r="K35" s="327"/>
      <c r="L35" s="327"/>
      <c r="M35" s="327"/>
      <c r="O35" s="315"/>
    </row>
    <row r="36" spans="1:15" ht="19.149999999999999" customHeight="1">
      <c r="A36" s="165" t="s">
        <v>440</v>
      </c>
      <c r="B36" s="469" t="s">
        <v>157</v>
      </c>
      <c r="C36" s="469"/>
      <c r="D36" s="469"/>
      <c r="E36" s="469"/>
      <c r="F36" s="469"/>
      <c r="H36" s="164" t="s">
        <v>229</v>
      </c>
      <c r="I36" s="169">
        <f>SUM(I29:I35)</f>
        <v>19</v>
      </c>
      <c r="J36" s="144">
        <f>(I29*J29)+(I30*J30)+(I31*J31)+(I32*J32)+(I33*J33)+(I34*J34)+(I35*J35)</f>
        <v>0</v>
      </c>
      <c r="K36" s="144">
        <f>(I29*K29)+(I30*K30)+(I31*K31)+(I32*K32)+(I33*K33)+(I34*K34)+(I35*K35)</f>
        <v>0</v>
      </c>
      <c r="L36" s="144">
        <f>(I29*L29)+(I30*L30)+(I31*L31)+(I32*L32)+(I33*L33)+(I34*L34)+(I35*L35)</f>
        <v>0</v>
      </c>
      <c r="M36" s="144">
        <f>(I29*M29)+(I30*M30)+(I31*M31)+(I32*M32)+(I33*M33)+(I34*M34)+(I35*M35)</f>
        <v>0</v>
      </c>
      <c r="O36" s="315"/>
    </row>
    <row r="37" spans="1:15" ht="9" customHeight="1" thickBot="1">
      <c r="O37" s="317"/>
    </row>
    <row r="38" spans="1:15" ht="16.899999999999999" customHeight="1" thickBot="1">
      <c r="A38" s="443" t="s">
        <v>441</v>
      </c>
      <c r="B38" s="444"/>
      <c r="C38" s="444"/>
      <c r="D38" s="444"/>
      <c r="E38" s="444"/>
      <c r="F38" s="445"/>
      <c r="G38" s="210"/>
      <c r="H38" s="205" t="s">
        <v>229</v>
      </c>
      <c r="I38" s="271">
        <f>I15+I20+I26+I36</f>
        <v>43</v>
      </c>
      <c r="J38" s="271">
        <f t="shared" ref="J38:M38" si="0">J15+J20+J26+J36</f>
        <v>0</v>
      </c>
      <c r="K38" s="271">
        <f t="shared" si="0"/>
        <v>0</v>
      </c>
      <c r="L38" s="271">
        <f t="shared" si="0"/>
        <v>0</v>
      </c>
      <c r="M38" s="271">
        <f t="shared" si="0"/>
        <v>0</v>
      </c>
      <c r="O38" s="311"/>
    </row>
  </sheetData>
  <sheetProtection sheet="1" objects="1" scenarios="1" selectLockedCells="1"/>
  <mergeCells count="37">
    <mergeCell ref="A38:F38"/>
    <mergeCell ref="B35:F35"/>
    <mergeCell ref="B33:F33"/>
    <mergeCell ref="B34:F34"/>
    <mergeCell ref="B36:F36"/>
    <mergeCell ref="B29:F29"/>
    <mergeCell ref="B32:F32"/>
    <mergeCell ref="B26:F26"/>
    <mergeCell ref="A28:F28"/>
    <mergeCell ref="B30:F30"/>
    <mergeCell ref="B31:F31"/>
    <mergeCell ref="B25:F25"/>
    <mergeCell ref="B13:F13"/>
    <mergeCell ref="B15:F15"/>
    <mergeCell ref="A17:F17"/>
    <mergeCell ref="B18:F18"/>
    <mergeCell ref="B14:F14"/>
    <mergeCell ref="B19:F19"/>
    <mergeCell ref="B20:F20"/>
    <mergeCell ref="A22:F22"/>
    <mergeCell ref="B24:F24"/>
    <mergeCell ref="B23:F23"/>
    <mergeCell ref="B12:F12"/>
    <mergeCell ref="B1:E1"/>
    <mergeCell ref="G1:L1"/>
    <mergeCell ref="N1:O1"/>
    <mergeCell ref="B3:E3"/>
    <mergeCell ref="N3:O3"/>
    <mergeCell ref="B5:E5"/>
    <mergeCell ref="G5:L5"/>
    <mergeCell ref="N5:O5"/>
    <mergeCell ref="A7:F7"/>
    <mergeCell ref="J7:M7"/>
    <mergeCell ref="A9:F9"/>
    <mergeCell ref="B10:F10"/>
    <mergeCell ref="B11:F11"/>
    <mergeCell ref="G3:L3"/>
  </mergeCells>
  <pageMargins left="0.51181102362204722" right="0.51181102362204722" top="0.74803149606299213" bottom="0.74803149606299213" header="0.31496062992125984" footer="0.31496062992125984"/>
  <pageSetup scale="56" orientation="portrait" r:id="rId1"/>
  <headerFooter>
    <oddHeader>&amp;L&amp;18Water Services Trust Fund &amp;C&amp;"-,Bold"&amp;16 F. OPERATION AND MAINTENANCE WITHIN THE WSP&amp;R&amp;16Page 5</oddHeader>
    <oddFooter>&amp;LWSTF/GIZ/UBSUP&amp;CF. Operation &amp; Maintenance of the Project&amp;ROctober 2014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view="pageLayout" topLeftCell="A19" zoomScaleNormal="100" workbookViewId="0">
      <selection activeCell="B1" sqref="B1:E1"/>
    </sheetView>
  </sheetViews>
  <sheetFormatPr baseColWidth="10" defaultColWidth="9.140625" defaultRowHeight="15"/>
  <cols>
    <col min="1" max="1" width="11.7109375" style="13" customWidth="1"/>
    <col min="2" max="5" width="9.140625" style="13"/>
    <col min="6" max="6" width="10" style="13" customWidth="1"/>
    <col min="7" max="7" width="1.85546875" style="13" customWidth="1"/>
    <col min="8" max="8" width="9.140625" style="51"/>
    <col min="9" max="9" width="6.7109375" style="13" customWidth="1"/>
    <col min="10" max="12" width="5.7109375" style="13" customWidth="1"/>
    <col min="13" max="13" width="11.28515625" style="13" customWidth="1"/>
    <col min="14" max="14" width="2.42578125" style="13" customWidth="1"/>
    <col min="15" max="15" width="47.7109375" style="13" customWidth="1"/>
    <col min="16" max="16384" width="9.140625" style="13"/>
  </cols>
  <sheetData>
    <row r="1" spans="1:19" ht="31.5">
      <c r="A1" s="64" t="s">
        <v>27</v>
      </c>
      <c r="B1" s="363"/>
      <c r="C1" s="363"/>
      <c r="D1" s="363"/>
      <c r="E1" s="363"/>
      <c r="F1" s="64" t="s">
        <v>25</v>
      </c>
      <c r="G1" s="365"/>
      <c r="H1" s="366"/>
      <c r="I1" s="366"/>
      <c r="J1" s="366"/>
      <c r="K1" s="366"/>
      <c r="L1" s="367"/>
      <c r="M1" s="65" t="s">
        <v>26</v>
      </c>
      <c r="N1" s="476"/>
      <c r="O1" s="477"/>
    </row>
    <row r="2" spans="1:19" ht="7.9" customHeight="1">
      <c r="A2" s="66"/>
      <c r="B2" s="66"/>
      <c r="C2" s="66"/>
      <c r="D2" s="66"/>
      <c r="E2" s="66"/>
      <c r="F2" s="66"/>
      <c r="G2" s="66"/>
      <c r="H2" s="67"/>
      <c r="I2" s="66"/>
      <c r="J2" s="66"/>
      <c r="K2" s="66"/>
      <c r="L2" s="66"/>
      <c r="M2" s="66"/>
      <c r="N2" s="66"/>
      <c r="O2" s="66"/>
    </row>
    <row r="3" spans="1:19" ht="34.15" customHeight="1">
      <c r="A3" s="64" t="s">
        <v>28</v>
      </c>
      <c r="B3" s="363"/>
      <c r="C3" s="363"/>
      <c r="D3" s="363"/>
      <c r="E3" s="363"/>
      <c r="F3" s="64" t="s">
        <v>30</v>
      </c>
      <c r="G3" s="363"/>
      <c r="H3" s="363"/>
      <c r="I3" s="363"/>
      <c r="J3" s="363"/>
      <c r="K3" s="363"/>
      <c r="L3" s="363"/>
      <c r="M3" s="65" t="s">
        <v>29</v>
      </c>
      <c r="N3" s="365"/>
      <c r="O3" s="367"/>
    </row>
    <row r="4" spans="1:19" ht="7.9" customHeight="1">
      <c r="A4" s="66"/>
      <c r="B4" s="66"/>
      <c r="C4" s="66"/>
      <c r="D4" s="66"/>
      <c r="E4" s="66"/>
      <c r="F4" s="66"/>
      <c r="G4" s="66"/>
      <c r="H4" s="67"/>
      <c r="I4" s="66"/>
      <c r="J4" s="66"/>
      <c r="K4" s="66"/>
      <c r="L4" s="66"/>
      <c r="M4" s="66"/>
      <c r="N4" s="66"/>
      <c r="O4" s="66"/>
    </row>
    <row r="5" spans="1:19" ht="31.5">
      <c r="A5" s="64" t="s">
        <v>29</v>
      </c>
      <c r="B5" s="363"/>
      <c r="C5" s="363"/>
      <c r="D5" s="363"/>
      <c r="E5" s="363"/>
      <c r="F5" s="64" t="s">
        <v>152</v>
      </c>
      <c r="G5" s="363"/>
      <c r="H5" s="363"/>
      <c r="I5" s="363"/>
      <c r="J5" s="363"/>
      <c r="K5" s="363"/>
      <c r="L5" s="363"/>
      <c r="M5" s="65" t="s">
        <v>186</v>
      </c>
      <c r="N5" s="365"/>
      <c r="O5" s="367"/>
    </row>
    <row r="6" spans="1:19" ht="4.9000000000000004" customHeight="1"/>
    <row r="7" spans="1:19" ht="30">
      <c r="A7" s="481" t="s">
        <v>76</v>
      </c>
      <c r="B7" s="482"/>
      <c r="C7" s="482"/>
      <c r="D7" s="482"/>
      <c r="E7" s="482"/>
      <c r="F7" s="483"/>
      <c r="G7" s="23"/>
      <c r="H7" s="16" t="s">
        <v>2</v>
      </c>
      <c r="J7" s="484" t="s">
        <v>6</v>
      </c>
      <c r="K7" s="484"/>
      <c r="L7" s="484"/>
      <c r="M7" s="484"/>
      <c r="N7" s="49"/>
      <c r="O7" s="108" t="s">
        <v>7</v>
      </c>
    </row>
    <row r="8" spans="1:19" ht="15.75">
      <c r="A8" s="23"/>
      <c r="B8" s="23"/>
      <c r="C8" s="23"/>
      <c r="D8" s="23"/>
      <c r="E8" s="23"/>
      <c r="F8" s="23"/>
      <c r="G8" s="23"/>
      <c r="H8" s="2"/>
      <c r="I8" s="122" t="s">
        <v>207</v>
      </c>
      <c r="J8" s="138" t="s">
        <v>3</v>
      </c>
      <c r="K8" s="138" t="s">
        <v>4</v>
      </c>
      <c r="L8" s="107" t="s">
        <v>202</v>
      </c>
      <c r="M8" s="107" t="s">
        <v>5</v>
      </c>
      <c r="O8" s="109"/>
    </row>
    <row r="9" spans="1:19" ht="14.45" customHeight="1">
      <c r="A9" s="434" t="s">
        <v>16</v>
      </c>
      <c r="B9" s="435"/>
      <c r="C9" s="435"/>
      <c r="D9" s="435"/>
      <c r="E9" s="435"/>
      <c r="F9" s="436"/>
      <c r="G9" s="23"/>
      <c r="H9" s="123" t="s">
        <v>154</v>
      </c>
      <c r="I9" s="195"/>
      <c r="J9" s="196"/>
      <c r="K9" s="196"/>
      <c r="L9" s="196"/>
      <c r="M9" s="197"/>
    </row>
    <row r="10" spans="1:19" ht="21.75" customHeight="1">
      <c r="A10" s="106" t="s">
        <v>443</v>
      </c>
      <c r="B10" s="386" t="s">
        <v>442</v>
      </c>
      <c r="C10" s="387"/>
      <c r="D10" s="387"/>
      <c r="E10" s="387"/>
      <c r="F10" s="388"/>
      <c r="G10" s="23"/>
      <c r="H10" s="127">
        <v>7.4</v>
      </c>
      <c r="I10" s="148">
        <v>3</v>
      </c>
      <c r="J10" s="306"/>
      <c r="K10" s="307"/>
      <c r="L10" s="307"/>
      <c r="M10" s="307"/>
      <c r="O10" s="315"/>
    </row>
    <row r="11" spans="1:19" ht="45" customHeight="1">
      <c r="A11" s="106" t="s">
        <v>444</v>
      </c>
      <c r="B11" s="386" t="s">
        <v>97</v>
      </c>
      <c r="C11" s="387"/>
      <c r="D11" s="387"/>
      <c r="E11" s="387"/>
      <c r="F11" s="388"/>
      <c r="G11" s="23"/>
      <c r="H11" s="127">
        <v>7.4</v>
      </c>
      <c r="I11" s="146">
        <v>3</v>
      </c>
      <c r="J11" s="309"/>
      <c r="K11" s="310"/>
      <c r="L11" s="310"/>
      <c r="M11" s="310"/>
      <c r="O11" s="315"/>
    </row>
    <row r="12" spans="1:19" ht="48" customHeight="1">
      <c r="A12" s="106" t="s">
        <v>445</v>
      </c>
      <c r="B12" s="386" t="s">
        <v>104</v>
      </c>
      <c r="C12" s="387"/>
      <c r="D12" s="387"/>
      <c r="E12" s="387"/>
      <c r="F12" s="388"/>
      <c r="G12" s="23"/>
      <c r="H12" s="270" t="s">
        <v>538</v>
      </c>
      <c r="I12" s="146">
        <v>1</v>
      </c>
      <c r="J12" s="309"/>
      <c r="K12" s="310"/>
      <c r="L12" s="310"/>
      <c r="M12" s="310"/>
      <c r="O12" s="315"/>
    </row>
    <row r="13" spans="1:19" ht="61.15" customHeight="1">
      <c r="A13" s="106" t="s">
        <v>446</v>
      </c>
      <c r="B13" s="386" t="s">
        <v>532</v>
      </c>
      <c r="C13" s="387"/>
      <c r="D13" s="387"/>
      <c r="E13" s="387"/>
      <c r="F13" s="388"/>
      <c r="G13" s="23"/>
      <c r="H13" s="149" t="s">
        <v>450</v>
      </c>
      <c r="I13" s="151">
        <v>3</v>
      </c>
      <c r="J13" s="325"/>
      <c r="K13" s="327"/>
      <c r="L13" s="327"/>
      <c r="M13" s="327"/>
      <c r="O13" s="334"/>
      <c r="P13" s="212"/>
      <c r="Q13" s="213"/>
      <c r="R13" s="213"/>
      <c r="S13" s="213"/>
    </row>
    <row r="14" spans="1:19" ht="21" customHeight="1">
      <c r="A14" s="166" t="s">
        <v>447</v>
      </c>
      <c r="B14" s="473" t="s">
        <v>448</v>
      </c>
      <c r="C14" s="474"/>
      <c r="D14" s="474"/>
      <c r="E14" s="474"/>
      <c r="F14" s="475"/>
      <c r="G14" s="23"/>
      <c r="H14" s="194" t="s">
        <v>229</v>
      </c>
      <c r="I14" s="169">
        <f>SUM(I10:I13)</f>
        <v>10</v>
      </c>
      <c r="J14" s="144">
        <f>(I10*J10)+(I11*J11)+(I12*J12)+(I13*J13)</f>
        <v>0</v>
      </c>
      <c r="K14" s="144">
        <f>(I10*K10)+(I11*K11)+(I12*K12)+(I13*K13)</f>
        <v>0</v>
      </c>
      <c r="L14" s="144">
        <f>(I10*L10)+(I11*L11)+(I12*L12)+(I13*L13)</f>
        <v>0</v>
      </c>
      <c r="M14" s="144">
        <f>(I10*M10)+(I11*M11)+(I12*M12)+(I13*M13)</f>
        <v>0</v>
      </c>
      <c r="O14" s="315"/>
    </row>
    <row r="15" spans="1:19" ht="9" customHeight="1">
      <c r="I15" s="152"/>
      <c r="J15" s="115"/>
      <c r="K15" s="115"/>
      <c r="L15" s="115"/>
      <c r="M15" s="115"/>
      <c r="O15" s="317"/>
    </row>
    <row r="16" spans="1:19" ht="14.45" customHeight="1">
      <c r="A16" s="434" t="s">
        <v>105</v>
      </c>
      <c r="B16" s="435"/>
      <c r="C16" s="435"/>
      <c r="D16" s="435"/>
      <c r="E16" s="435"/>
      <c r="F16" s="436"/>
      <c r="G16" s="23"/>
      <c r="H16" s="123" t="s">
        <v>154</v>
      </c>
      <c r="I16" s="195"/>
      <c r="J16" s="196"/>
      <c r="K16" s="196"/>
      <c r="L16" s="196"/>
      <c r="M16" s="197"/>
      <c r="O16" s="315"/>
    </row>
    <row r="17" spans="1:15" ht="31.15" customHeight="1">
      <c r="A17" s="99" t="s">
        <v>451</v>
      </c>
      <c r="B17" s="369" t="s">
        <v>533</v>
      </c>
      <c r="C17" s="370"/>
      <c r="D17" s="370"/>
      <c r="E17" s="370"/>
      <c r="F17" s="371"/>
      <c r="G17" s="23"/>
      <c r="H17" s="127" t="s">
        <v>126</v>
      </c>
      <c r="I17" s="146">
        <v>3</v>
      </c>
      <c r="J17" s="309"/>
      <c r="K17" s="310"/>
      <c r="L17" s="310"/>
      <c r="M17" s="310"/>
      <c r="O17" s="315"/>
    </row>
    <row r="18" spans="1:15" ht="31.15" customHeight="1">
      <c r="A18" s="99" t="s">
        <v>452</v>
      </c>
      <c r="B18" s="369" t="s">
        <v>534</v>
      </c>
      <c r="C18" s="370"/>
      <c r="D18" s="370"/>
      <c r="E18" s="370"/>
      <c r="F18" s="371"/>
      <c r="G18" s="23"/>
      <c r="H18" s="127" t="s">
        <v>127</v>
      </c>
      <c r="I18" s="146">
        <v>3</v>
      </c>
      <c r="J18" s="309"/>
      <c r="K18" s="310"/>
      <c r="L18" s="310"/>
      <c r="M18" s="310"/>
      <c r="O18" s="315"/>
    </row>
    <row r="19" spans="1:15" ht="31.15" customHeight="1">
      <c r="A19" s="99" t="s">
        <v>453</v>
      </c>
      <c r="B19" s="369" t="s">
        <v>535</v>
      </c>
      <c r="C19" s="370"/>
      <c r="D19" s="370"/>
      <c r="E19" s="370"/>
      <c r="F19" s="371"/>
      <c r="G19" s="23"/>
      <c r="H19" s="127" t="s">
        <v>128</v>
      </c>
      <c r="I19" s="146">
        <v>1</v>
      </c>
      <c r="J19" s="309"/>
      <c r="K19" s="310"/>
      <c r="L19" s="310"/>
      <c r="M19" s="310"/>
      <c r="O19" s="315"/>
    </row>
    <row r="20" spans="1:15" ht="31.15" customHeight="1">
      <c r="A20" s="99" t="s">
        <v>454</v>
      </c>
      <c r="B20" s="369" t="s">
        <v>51</v>
      </c>
      <c r="C20" s="370"/>
      <c r="D20" s="370"/>
      <c r="E20" s="370"/>
      <c r="F20" s="371"/>
      <c r="G20" s="23"/>
      <c r="H20" s="127" t="s">
        <v>129</v>
      </c>
      <c r="I20" s="146">
        <v>3</v>
      </c>
      <c r="J20" s="309"/>
      <c r="K20" s="310"/>
      <c r="L20" s="310"/>
      <c r="M20" s="310"/>
      <c r="O20" s="315"/>
    </row>
    <row r="21" spans="1:15" ht="31.15" customHeight="1">
      <c r="A21" s="99" t="s">
        <v>455</v>
      </c>
      <c r="B21" s="369" t="s">
        <v>52</v>
      </c>
      <c r="C21" s="370"/>
      <c r="D21" s="370"/>
      <c r="E21" s="370"/>
      <c r="F21" s="371"/>
      <c r="G21" s="23"/>
      <c r="H21" s="127" t="s">
        <v>130</v>
      </c>
      <c r="I21" s="146">
        <v>0</v>
      </c>
      <c r="J21" s="309"/>
      <c r="K21" s="310"/>
      <c r="L21" s="310"/>
      <c r="M21" s="310"/>
      <c r="O21" s="315"/>
    </row>
    <row r="22" spans="1:15" ht="48.6" customHeight="1">
      <c r="A22" s="99" t="s">
        <v>456</v>
      </c>
      <c r="B22" s="369" t="s">
        <v>536</v>
      </c>
      <c r="C22" s="370"/>
      <c r="D22" s="370"/>
      <c r="E22" s="370"/>
      <c r="F22" s="371"/>
      <c r="G22" s="23"/>
      <c r="H22" s="127" t="s">
        <v>131</v>
      </c>
      <c r="I22" s="151">
        <v>3</v>
      </c>
      <c r="J22" s="309"/>
      <c r="K22" s="310"/>
      <c r="L22" s="310"/>
      <c r="M22" s="310"/>
      <c r="O22" s="315"/>
    </row>
    <row r="23" spans="1:15" ht="46.9" customHeight="1">
      <c r="A23" s="99" t="s">
        <v>457</v>
      </c>
      <c r="B23" s="369" t="s">
        <v>537</v>
      </c>
      <c r="C23" s="370"/>
      <c r="D23" s="370"/>
      <c r="E23" s="370"/>
      <c r="F23" s="371"/>
      <c r="G23" s="23"/>
      <c r="H23" s="127" t="s">
        <v>132</v>
      </c>
      <c r="I23" s="146">
        <v>3</v>
      </c>
      <c r="J23" s="309"/>
      <c r="K23" s="310"/>
      <c r="L23" s="310"/>
      <c r="M23" s="310"/>
      <c r="O23" s="315"/>
    </row>
    <row r="24" spans="1:15" ht="21" customHeight="1">
      <c r="A24" s="168" t="s">
        <v>458</v>
      </c>
      <c r="B24" s="454" t="s">
        <v>449</v>
      </c>
      <c r="C24" s="455"/>
      <c r="D24" s="455"/>
      <c r="E24" s="455"/>
      <c r="F24" s="456"/>
      <c r="G24" s="23"/>
      <c r="H24" s="194" t="s">
        <v>229</v>
      </c>
      <c r="I24" s="169">
        <f>SUM(I17:I23)</f>
        <v>16</v>
      </c>
      <c r="J24" s="144">
        <f>(I17*J17)+(I18*J18)+(I19*J19)+(I20*J20)+(I21*J21)+(I22*J22)+(I23*J23)</f>
        <v>0</v>
      </c>
      <c r="K24" s="144">
        <f>(I17*K17)+(I18*K18)+(I19*K19)+(I20*K20)+(I21*K21)+(I22*K22)+(I23*K23)</f>
        <v>0</v>
      </c>
      <c r="L24" s="144">
        <f>(I17*L17)+(I18*L18)+(I19*L19)+(I20*L20)+(I21*L21)+(I22*L22)+(I23*L23)</f>
        <v>0</v>
      </c>
      <c r="M24" s="144">
        <f>(I17*M17)+(I18*M18)+(I19*M19)+(I20*M20)+(I21*M21)+(I22*M22)+(I23*M23)</f>
        <v>0</v>
      </c>
      <c r="O24" s="315"/>
    </row>
    <row r="25" spans="1:15" ht="7.15" customHeight="1" thickBot="1">
      <c r="A25" s="214"/>
      <c r="B25" s="215"/>
      <c r="C25" s="215"/>
      <c r="D25" s="215"/>
      <c r="E25" s="216"/>
      <c r="F25" s="216"/>
      <c r="G25" s="217"/>
      <c r="H25" s="218"/>
      <c r="I25" s="182"/>
      <c r="J25" s="142"/>
      <c r="K25" s="142"/>
      <c r="L25" s="142"/>
      <c r="M25" s="142"/>
      <c r="O25" s="316"/>
    </row>
    <row r="26" spans="1:15" ht="19.149999999999999" customHeight="1" thickBot="1">
      <c r="A26" s="478" t="s">
        <v>459</v>
      </c>
      <c r="B26" s="479"/>
      <c r="C26" s="479"/>
      <c r="D26" s="479"/>
      <c r="E26" s="479"/>
      <c r="F26" s="480"/>
      <c r="G26" s="26"/>
      <c r="H26" s="194" t="s">
        <v>229</v>
      </c>
      <c r="I26" s="277">
        <f>I14+I24</f>
        <v>26</v>
      </c>
      <c r="J26" s="277">
        <f t="shared" ref="J26:M26" si="0">J14+J24</f>
        <v>0</v>
      </c>
      <c r="K26" s="277">
        <f t="shared" si="0"/>
        <v>0</v>
      </c>
      <c r="L26" s="277">
        <f t="shared" si="0"/>
        <v>0</v>
      </c>
      <c r="M26" s="277">
        <f t="shared" si="0"/>
        <v>0</v>
      </c>
      <c r="O26" s="311"/>
    </row>
    <row r="27" spans="1:15" ht="7.15" customHeight="1">
      <c r="A27" s="219"/>
      <c r="B27" s="219"/>
      <c r="C27" s="219"/>
      <c r="D27" s="219"/>
      <c r="E27" s="219"/>
      <c r="F27" s="220"/>
      <c r="G27" s="176"/>
      <c r="H27" s="218"/>
      <c r="I27" s="14"/>
      <c r="J27" s="14"/>
      <c r="K27" s="14"/>
      <c r="L27" s="14"/>
      <c r="M27" s="14"/>
      <c r="O27" s="14"/>
    </row>
    <row r="28" spans="1:15" ht="15" customHeight="1">
      <c r="A28" s="470" t="s">
        <v>460</v>
      </c>
      <c r="B28" s="471"/>
      <c r="C28" s="471"/>
      <c r="D28" s="471"/>
      <c r="E28" s="472"/>
    </row>
  </sheetData>
  <sheetProtection sheet="1" objects="1" scenarios="1" selectLockedCells="1"/>
  <mergeCells count="28">
    <mergeCell ref="N1:O1"/>
    <mergeCell ref="A26:F26"/>
    <mergeCell ref="N3:O3"/>
    <mergeCell ref="B5:E5"/>
    <mergeCell ref="G5:L5"/>
    <mergeCell ref="N5:O5"/>
    <mergeCell ref="A7:F7"/>
    <mergeCell ref="J7:M7"/>
    <mergeCell ref="B24:F24"/>
    <mergeCell ref="B21:F21"/>
    <mergeCell ref="B22:F22"/>
    <mergeCell ref="B23:F23"/>
    <mergeCell ref="A28:E28"/>
    <mergeCell ref="B1:E1"/>
    <mergeCell ref="G1:L1"/>
    <mergeCell ref="B3:E3"/>
    <mergeCell ref="G3:L3"/>
    <mergeCell ref="B10:F10"/>
    <mergeCell ref="A9:F9"/>
    <mergeCell ref="B12:F12"/>
    <mergeCell ref="B11:F11"/>
    <mergeCell ref="B13:F13"/>
    <mergeCell ref="B14:F14"/>
    <mergeCell ref="A16:F16"/>
    <mergeCell ref="B17:F17"/>
    <mergeCell ref="B18:F18"/>
    <mergeCell ref="B19:F19"/>
    <mergeCell ref="B20:F20"/>
  </mergeCells>
  <pageMargins left="0.51181102362204722" right="0.31496062992125984" top="0.74803149606299213" bottom="0.74803149606299213" header="0.31496062992125984" footer="0.31496062992125984"/>
  <pageSetup paperSize="9" scale="49" orientation="portrait" r:id="rId1"/>
  <headerFooter>
    <oddHeader>&amp;L&amp;20Water Sector Trust Fund&amp;C&amp;"-,Fett"&amp;16 G. SUSTAINABILITY AND IMPACT OF THE PROJECT&amp;R&amp;16Page 6</oddHeader>
    <oddFooter>&amp;LWSTF/GIZ/UBSUP&amp;CG. Sustainability and Impact of the Project&amp;ROctober 2014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view="pageLayout" topLeftCell="A30" zoomScaleNormal="100" workbookViewId="0">
      <selection activeCell="J26" sqref="J26"/>
    </sheetView>
  </sheetViews>
  <sheetFormatPr baseColWidth="10" defaultColWidth="9.140625" defaultRowHeight="15"/>
  <cols>
    <col min="1" max="1" width="11.7109375" style="13" customWidth="1"/>
    <col min="2" max="4" width="9.140625" style="13"/>
    <col min="5" max="5" width="15.85546875" style="13" customWidth="1"/>
    <col min="6" max="6" width="9.140625" style="13"/>
    <col min="7" max="7" width="2.28515625" style="13" customWidth="1"/>
    <col min="8" max="8" width="9.140625" style="51"/>
    <col min="9" max="9" width="5.7109375" style="13" customWidth="1"/>
    <col min="10" max="12" width="6.28515625" style="13" customWidth="1"/>
    <col min="13" max="13" width="11.42578125" style="13" customWidth="1"/>
    <col min="14" max="14" width="2.42578125" style="13" customWidth="1"/>
    <col min="15" max="15" width="47.7109375" style="13" customWidth="1"/>
    <col min="16" max="16384" width="9.140625" style="13"/>
  </cols>
  <sheetData>
    <row r="1" spans="1:15" ht="31.5">
      <c r="A1" s="64" t="s">
        <v>27</v>
      </c>
      <c r="B1" s="363"/>
      <c r="C1" s="363"/>
      <c r="D1" s="363"/>
      <c r="E1" s="363"/>
      <c r="F1" s="64" t="s">
        <v>25</v>
      </c>
      <c r="G1" s="365"/>
      <c r="H1" s="366"/>
      <c r="I1" s="366"/>
      <c r="J1" s="366"/>
      <c r="K1" s="366"/>
      <c r="L1" s="367"/>
      <c r="M1" s="65" t="s">
        <v>26</v>
      </c>
      <c r="N1" s="476"/>
      <c r="O1" s="477"/>
    </row>
    <row r="2" spans="1:15" ht="7.9" customHeight="1">
      <c r="A2" s="66"/>
      <c r="B2" s="66"/>
      <c r="C2" s="66"/>
      <c r="D2" s="66"/>
      <c r="E2" s="66"/>
      <c r="F2" s="66"/>
      <c r="G2" s="66"/>
      <c r="H2" s="67"/>
      <c r="I2" s="66"/>
      <c r="J2" s="66"/>
      <c r="K2" s="66"/>
      <c r="L2" s="66"/>
      <c r="M2" s="66"/>
      <c r="N2" s="66"/>
      <c r="O2" s="66"/>
    </row>
    <row r="3" spans="1:15" ht="34.15" customHeight="1">
      <c r="A3" s="64" t="s">
        <v>28</v>
      </c>
      <c r="B3" s="363"/>
      <c r="C3" s="363"/>
      <c r="D3" s="363"/>
      <c r="E3" s="363"/>
      <c r="F3" s="64" t="s">
        <v>30</v>
      </c>
      <c r="G3" s="363"/>
      <c r="H3" s="363"/>
      <c r="I3" s="363"/>
      <c r="J3" s="363"/>
      <c r="K3" s="363"/>
      <c r="L3" s="363"/>
      <c r="M3" s="65" t="s">
        <v>29</v>
      </c>
      <c r="N3" s="365"/>
      <c r="O3" s="367"/>
    </row>
    <row r="4" spans="1:15" ht="7.9" customHeight="1">
      <c r="A4" s="66"/>
      <c r="B4" s="66"/>
      <c r="C4" s="66"/>
      <c r="D4" s="66"/>
      <c r="E4" s="66"/>
      <c r="F4" s="66"/>
      <c r="G4" s="66"/>
      <c r="H4" s="67"/>
      <c r="I4" s="66"/>
      <c r="J4" s="66"/>
      <c r="K4" s="66"/>
      <c r="L4" s="66"/>
      <c r="M4" s="66"/>
      <c r="N4" s="66"/>
      <c r="O4" s="66"/>
    </row>
    <row r="5" spans="1:15" ht="31.5">
      <c r="A5" s="64" t="s">
        <v>29</v>
      </c>
      <c r="B5" s="363"/>
      <c r="C5" s="363"/>
      <c r="D5" s="363"/>
      <c r="E5" s="363"/>
      <c r="F5" s="64" t="s">
        <v>152</v>
      </c>
      <c r="G5" s="363"/>
      <c r="H5" s="363"/>
      <c r="I5" s="363"/>
      <c r="J5" s="363"/>
      <c r="K5" s="363"/>
      <c r="L5" s="363"/>
      <c r="M5" s="65" t="s">
        <v>186</v>
      </c>
      <c r="N5" s="365"/>
      <c r="O5" s="367"/>
    </row>
    <row r="6" spans="1:15" ht="4.9000000000000004" customHeight="1"/>
    <row r="7" spans="1:15" ht="30">
      <c r="A7" s="481" t="s">
        <v>76</v>
      </c>
      <c r="B7" s="482"/>
      <c r="C7" s="482"/>
      <c r="D7" s="482"/>
      <c r="E7" s="482"/>
      <c r="F7" s="483"/>
      <c r="G7" s="23"/>
      <c r="H7" s="16" t="s">
        <v>2</v>
      </c>
      <c r="J7" s="484" t="s">
        <v>6</v>
      </c>
      <c r="K7" s="484"/>
      <c r="L7" s="484"/>
      <c r="M7" s="484"/>
      <c r="N7" s="49"/>
      <c r="O7" s="108" t="s">
        <v>7</v>
      </c>
    </row>
    <row r="8" spans="1:15" ht="15.75">
      <c r="A8" s="250"/>
      <c r="B8" s="250"/>
      <c r="C8" s="250"/>
      <c r="D8" s="250"/>
      <c r="E8" s="23"/>
      <c r="F8" s="23"/>
      <c r="G8" s="23"/>
      <c r="H8" s="2"/>
      <c r="I8" s="129" t="s">
        <v>207</v>
      </c>
      <c r="J8" s="107" t="s">
        <v>3</v>
      </c>
      <c r="K8" s="107" t="s">
        <v>4</v>
      </c>
      <c r="L8" s="107" t="s">
        <v>202</v>
      </c>
      <c r="M8" s="107" t="s">
        <v>5</v>
      </c>
      <c r="O8" s="109"/>
    </row>
    <row r="9" spans="1:15" ht="9" customHeight="1">
      <c r="A9" s="249"/>
      <c r="B9" s="50"/>
      <c r="C9" s="50"/>
      <c r="D9" s="50"/>
      <c r="E9" s="50"/>
      <c r="F9" s="50"/>
      <c r="G9" s="26"/>
      <c r="H9" s="52"/>
      <c r="I9" s="154"/>
      <c r="J9" s="115"/>
      <c r="K9" s="115"/>
      <c r="L9" s="115"/>
      <c r="M9" s="115"/>
    </row>
    <row r="10" spans="1:15" ht="16.149999999999999" customHeight="1">
      <c r="A10" s="488" t="s">
        <v>469</v>
      </c>
      <c r="B10" s="489"/>
      <c r="C10" s="489"/>
      <c r="D10" s="489"/>
      <c r="E10" s="489"/>
      <c r="F10" s="490"/>
      <c r="G10" s="23"/>
      <c r="H10" s="123" t="s">
        <v>154</v>
      </c>
      <c r="I10" s="195"/>
      <c r="J10" s="196"/>
      <c r="K10" s="196"/>
      <c r="L10" s="196"/>
      <c r="M10" s="197"/>
      <c r="O10" s="315"/>
    </row>
    <row r="11" spans="1:15" ht="40.9" customHeight="1">
      <c r="A11" s="99" t="s">
        <v>461</v>
      </c>
      <c r="B11" s="369" t="s">
        <v>102</v>
      </c>
      <c r="C11" s="370"/>
      <c r="D11" s="370"/>
      <c r="E11" s="370"/>
      <c r="F11" s="371"/>
      <c r="G11" s="242"/>
      <c r="H11" s="127">
        <v>5.4</v>
      </c>
      <c r="I11" s="148">
        <v>3</v>
      </c>
      <c r="J11" s="306"/>
      <c r="K11" s="307"/>
      <c r="L11" s="307"/>
      <c r="M11" s="307"/>
      <c r="O11" s="315"/>
    </row>
    <row r="12" spans="1:15" ht="40.9" customHeight="1">
      <c r="A12" s="99" t="s">
        <v>462</v>
      </c>
      <c r="B12" s="369" t="s">
        <v>103</v>
      </c>
      <c r="C12" s="370"/>
      <c r="D12" s="370"/>
      <c r="E12" s="370"/>
      <c r="F12" s="371"/>
      <c r="G12" s="242"/>
      <c r="H12" s="127">
        <v>5.4</v>
      </c>
      <c r="I12" s="146">
        <v>3</v>
      </c>
      <c r="J12" s="309"/>
      <c r="K12" s="310"/>
      <c r="L12" s="310"/>
      <c r="M12" s="310"/>
      <c r="O12" s="315"/>
    </row>
    <row r="13" spans="1:15" ht="40.9" customHeight="1">
      <c r="A13" s="99" t="s">
        <v>463</v>
      </c>
      <c r="B13" s="369" t="s">
        <v>90</v>
      </c>
      <c r="C13" s="370"/>
      <c r="D13" s="370"/>
      <c r="E13" s="370"/>
      <c r="F13" s="371"/>
      <c r="G13" s="242"/>
      <c r="H13" s="127">
        <v>6.6</v>
      </c>
      <c r="I13" s="146">
        <v>3</v>
      </c>
      <c r="J13" s="309"/>
      <c r="K13" s="310"/>
      <c r="L13" s="310"/>
      <c r="M13" s="310"/>
      <c r="O13" s="315"/>
    </row>
    <row r="14" spans="1:15" ht="40.9" customHeight="1">
      <c r="A14" s="99" t="s">
        <v>464</v>
      </c>
      <c r="B14" s="369" t="s">
        <v>467</v>
      </c>
      <c r="C14" s="370"/>
      <c r="D14" s="370"/>
      <c r="E14" s="370"/>
      <c r="F14" s="371"/>
      <c r="G14" s="242"/>
      <c r="H14" s="127">
        <v>6.2</v>
      </c>
      <c r="I14" s="146">
        <v>3</v>
      </c>
      <c r="J14" s="309"/>
      <c r="K14" s="310"/>
      <c r="L14" s="310"/>
      <c r="M14" s="310"/>
      <c r="O14" s="315"/>
    </row>
    <row r="15" spans="1:15" ht="40.9" customHeight="1">
      <c r="A15" s="99" t="s">
        <v>465</v>
      </c>
      <c r="B15" s="369" t="s">
        <v>91</v>
      </c>
      <c r="C15" s="370"/>
      <c r="D15" s="370"/>
      <c r="E15" s="370"/>
      <c r="F15" s="371"/>
      <c r="G15" s="242"/>
      <c r="H15" s="127">
        <v>8.1</v>
      </c>
      <c r="I15" s="151">
        <v>3</v>
      </c>
      <c r="J15" s="325"/>
      <c r="K15" s="327"/>
      <c r="L15" s="327"/>
      <c r="M15" s="327"/>
      <c r="O15" s="315"/>
    </row>
    <row r="16" spans="1:15" ht="20.45" customHeight="1">
      <c r="A16" s="168" t="s">
        <v>466</v>
      </c>
      <c r="B16" s="454" t="s">
        <v>468</v>
      </c>
      <c r="C16" s="455"/>
      <c r="D16" s="455"/>
      <c r="E16" s="455"/>
      <c r="F16" s="456"/>
      <c r="G16" s="242"/>
      <c r="H16" s="164" t="s">
        <v>293</v>
      </c>
      <c r="I16" s="169">
        <f>SUM(I11:I15)</f>
        <v>15</v>
      </c>
      <c r="J16" s="144">
        <f>(I11*J11)+(I12*J12)+(I13*J13)+(I14*J14)+(I15*J15)</f>
        <v>0</v>
      </c>
      <c r="K16" s="144">
        <f>(I11*K11)+(I12*K12)+(I13*K13)+(I14*K14)+(I15*K15)</f>
        <v>0</v>
      </c>
      <c r="L16" s="144">
        <f>(I11*L11)+(I12*L12)+(I13*L13)+(I14*L14)+(I15*L15)</f>
        <v>0</v>
      </c>
      <c r="M16" s="144">
        <f>(I11*M11)+(I12*M12)+(I13*M13)+(I14*M14)+(I15*M15)</f>
        <v>0</v>
      </c>
      <c r="O16" s="315"/>
    </row>
    <row r="17" spans="1:15" ht="9" customHeight="1">
      <c r="A17" s="243"/>
      <c r="B17" s="243"/>
      <c r="C17" s="243"/>
      <c r="D17" s="243"/>
      <c r="E17" s="243"/>
      <c r="F17" s="243"/>
      <c r="G17" s="243"/>
      <c r="H17" s="27"/>
      <c r="I17" s="152"/>
      <c r="J17" s="115"/>
      <c r="K17" s="115"/>
      <c r="L17" s="115"/>
      <c r="M17" s="115"/>
      <c r="O17" s="317"/>
    </row>
    <row r="18" spans="1:15" ht="15.75">
      <c r="A18" s="488" t="s">
        <v>17</v>
      </c>
      <c r="B18" s="489"/>
      <c r="C18" s="489"/>
      <c r="D18" s="489"/>
      <c r="E18" s="489"/>
      <c r="F18" s="490"/>
      <c r="G18" s="242"/>
      <c r="H18" s="118" t="s">
        <v>154</v>
      </c>
      <c r="I18" s="195"/>
      <c r="J18" s="196"/>
      <c r="K18" s="196"/>
      <c r="L18" s="196"/>
      <c r="M18" s="197"/>
      <c r="O18" s="315"/>
    </row>
    <row r="19" spans="1:15" ht="22.9" customHeight="1">
      <c r="A19" s="102" t="s">
        <v>470</v>
      </c>
      <c r="B19" s="491" t="s">
        <v>18</v>
      </c>
      <c r="C19" s="492"/>
      <c r="D19" s="492"/>
      <c r="E19" s="492"/>
      <c r="F19" s="493"/>
      <c r="G19" s="242"/>
      <c r="H19" s="127">
        <v>7.2</v>
      </c>
      <c r="I19" s="148">
        <v>3</v>
      </c>
      <c r="J19" s="306"/>
      <c r="K19" s="307"/>
      <c r="L19" s="307"/>
      <c r="M19" s="307"/>
      <c r="O19" s="315"/>
    </row>
    <row r="20" spans="1:15" ht="33" customHeight="1">
      <c r="A20" s="102" t="s">
        <v>471</v>
      </c>
      <c r="B20" s="386" t="s">
        <v>133</v>
      </c>
      <c r="C20" s="387"/>
      <c r="D20" s="387"/>
      <c r="E20" s="387"/>
      <c r="F20" s="388"/>
      <c r="G20" s="242"/>
      <c r="H20" s="127">
        <v>3.3</v>
      </c>
      <c r="I20" s="146">
        <v>3</v>
      </c>
      <c r="J20" s="309"/>
      <c r="K20" s="310"/>
      <c r="L20" s="310"/>
      <c r="M20" s="310"/>
      <c r="O20" s="315"/>
    </row>
    <row r="21" spans="1:15" ht="44.25" customHeight="1">
      <c r="A21" s="102" t="s">
        <v>472</v>
      </c>
      <c r="B21" s="386" t="s">
        <v>19</v>
      </c>
      <c r="C21" s="387"/>
      <c r="D21" s="387"/>
      <c r="E21" s="387"/>
      <c r="F21" s="388"/>
      <c r="G21" s="242"/>
      <c r="H21" s="127">
        <v>6.4</v>
      </c>
      <c r="I21" s="146">
        <v>3</v>
      </c>
      <c r="J21" s="309"/>
      <c r="K21" s="310"/>
      <c r="L21" s="310"/>
      <c r="M21" s="310"/>
      <c r="O21" s="315"/>
    </row>
    <row r="22" spans="1:15" ht="47.45" customHeight="1">
      <c r="A22" s="102" t="s">
        <v>473</v>
      </c>
      <c r="B22" s="386" t="s">
        <v>134</v>
      </c>
      <c r="C22" s="387"/>
      <c r="D22" s="387"/>
      <c r="E22" s="387"/>
      <c r="F22" s="388"/>
      <c r="G22" s="242"/>
      <c r="H22" s="127">
        <v>5.4</v>
      </c>
      <c r="I22" s="151">
        <v>3</v>
      </c>
      <c r="J22" s="325"/>
      <c r="K22" s="327"/>
      <c r="L22" s="327"/>
      <c r="M22" s="327"/>
      <c r="O22" s="315"/>
    </row>
    <row r="23" spans="1:15" ht="18" customHeight="1">
      <c r="A23" s="221" t="s">
        <v>474</v>
      </c>
      <c r="B23" s="485" t="s">
        <v>485</v>
      </c>
      <c r="C23" s="486"/>
      <c r="D23" s="486"/>
      <c r="E23" s="486"/>
      <c r="F23" s="487"/>
      <c r="G23" s="242"/>
      <c r="H23" s="164" t="s">
        <v>293</v>
      </c>
      <c r="I23" s="169">
        <f>SUM(I19:I22)</f>
        <v>12</v>
      </c>
      <c r="J23" s="144">
        <f>(I19*J19)+(I20*J20)+(I21*J21)+(I22*J22)</f>
        <v>0</v>
      </c>
      <c r="K23" s="272">
        <f>(I19*K19)+(I20*K20)+(I21*K21)+(I22*K22)</f>
        <v>0</v>
      </c>
      <c r="L23" s="144">
        <f>(I19*L19)+(I20*L20)+(I21*L21)+(I22*L22)</f>
        <v>0</v>
      </c>
      <c r="M23" s="144">
        <f>(I19*M19)+(I20*M20)+(I21*M21)+(I22*M22)</f>
        <v>0</v>
      </c>
      <c r="O23" s="315"/>
    </row>
    <row r="24" spans="1:15" ht="6.6" customHeight="1">
      <c r="A24" s="244"/>
      <c r="B24" s="245"/>
      <c r="C24" s="245"/>
      <c r="D24" s="245"/>
      <c r="E24" s="245"/>
      <c r="F24" s="245"/>
      <c r="G24" s="242"/>
      <c r="H24" s="27"/>
      <c r="I24" s="152"/>
      <c r="J24" s="115"/>
      <c r="K24" s="145"/>
      <c r="L24" s="115"/>
      <c r="M24" s="115"/>
      <c r="O24" s="317"/>
    </row>
    <row r="25" spans="1:15" ht="15.75">
      <c r="A25" s="488" t="s">
        <v>539</v>
      </c>
      <c r="B25" s="489"/>
      <c r="C25" s="489"/>
      <c r="D25" s="489"/>
      <c r="E25" s="489"/>
      <c r="F25" s="490"/>
      <c r="G25" s="242"/>
      <c r="H25" s="118" t="s">
        <v>154</v>
      </c>
      <c r="I25" s="195"/>
      <c r="J25" s="196"/>
      <c r="K25" s="211"/>
      <c r="L25" s="196"/>
      <c r="M25" s="197"/>
      <c r="O25" s="315"/>
    </row>
    <row r="26" spans="1:15" ht="30.75" customHeight="1">
      <c r="A26" s="99" t="s">
        <v>476</v>
      </c>
      <c r="B26" s="386" t="s">
        <v>24</v>
      </c>
      <c r="C26" s="387"/>
      <c r="D26" s="387"/>
      <c r="E26" s="387"/>
      <c r="F26" s="388"/>
      <c r="G26" s="242"/>
      <c r="H26" s="127">
        <v>5.2</v>
      </c>
      <c r="I26" s="148">
        <v>1</v>
      </c>
      <c r="J26" s="306"/>
      <c r="K26" s="335"/>
      <c r="L26" s="307"/>
      <c r="M26" s="307"/>
      <c r="O26" s="315"/>
    </row>
    <row r="27" spans="1:15" ht="32.25" customHeight="1">
      <c r="A27" s="99" t="s">
        <v>477</v>
      </c>
      <c r="B27" s="386" t="s">
        <v>542</v>
      </c>
      <c r="C27" s="387"/>
      <c r="D27" s="387"/>
      <c r="E27" s="387"/>
      <c r="F27" s="388"/>
      <c r="G27" s="242"/>
      <c r="H27" s="127">
        <v>7.2</v>
      </c>
      <c r="I27" s="146">
        <v>1</v>
      </c>
      <c r="J27" s="309"/>
      <c r="K27" s="336"/>
      <c r="L27" s="310"/>
      <c r="M27" s="310"/>
      <c r="O27" s="315"/>
    </row>
    <row r="28" spans="1:15" ht="30" customHeight="1">
      <c r="A28" s="99" t="s">
        <v>478</v>
      </c>
      <c r="B28" s="386" t="s">
        <v>475</v>
      </c>
      <c r="C28" s="387"/>
      <c r="D28" s="387"/>
      <c r="E28" s="387"/>
      <c r="F28" s="388"/>
      <c r="G28" s="242"/>
      <c r="H28" s="127">
        <v>7.2</v>
      </c>
      <c r="I28" s="146">
        <v>1</v>
      </c>
      <c r="J28" s="309"/>
      <c r="K28" s="322"/>
      <c r="L28" s="310"/>
      <c r="M28" s="310"/>
      <c r="O28" s="315"/>
    </row>
    <row r="29" spans="1:15" ht="28.5" customHeight="1">
      <c r="A29" s="99" t="s">
        <v>479</v>
      </c>
      <c r="B29" s="386" t="s">
        <v>541</v>
      </c>
      <c r="C29" s="387"/>
      <c r="D29" s="387"/>
      <c r="E29" s="387"/>
      <c r="F29" s="388"/>
      <c r="G29" s="242"/>
      <c r="H29" s="127" t="s">
        <v>135</v>
      </c>
      <c r="I29" s="146">
        <v>3</v>
      </c>
      <c r="J29" s="309"/>
      <c r="K29" s="310"/>
      <c r="L29" s="310"/>
      <c r="M29" s="310"/>
      <c r="O29" s="315"/>
    </row>
    <row r="30" spans="1:15" ht="44.25" customHeight="1">
      <c r="A30" s="99" t="s">
        <v>480</v>
      </c>
      <c r="B30" s="386" t="s">
        <v>20</v>
      </c>
      <c r="C30" s="387"/>
      <c r="D30" s="387"/>
      <c r="E30" s="387"/>
      <c r="F30" s="388"/>
      <c r="G30" s="242"/>
      <c r="H30" s="149">
        <v>6.2</v>
      </c>
      <c r="I30" s="151">
        <v>3</v>
      </c>
      <c r="J30" s="325"/>
      <c r="K30" s="327"/>
      <c r="L30" s="327"/>
      <c r="M30" s="327"/>
      <c r="O30" s="315"/>
    </row>
    <row r="31" spans="1:15" ht="19.5" customHeight="1">
      <c r="A31" s="168" t="s">
        <v>481</v>
      </c>
      <c r="B31" s="473" t="s">
        <v>540</v>
      </c>
      <c r="C31" s="474"/>
      <c r="D31" s="474"/>
      <c r="E31" s="474"/>
      <c r="F31" s="475"/>
      <c r="G31" s="243"/>
      <c r="H31" s="164" t="s">
        <v>293</v>
      </c>
      <c r="I31" s="169">
        <f>SUM(I26:I30)</f>
        <v>9</v>
      </c>
      <c r="J31" s="144">
        <f>(I26*J26)+(I27*J27)+(I28*J28)+(I29*J29)+(I30*J30)</f>
        <v>0</v>
      </c>
      <c r="K31" s="144">
        <f>(I26*K26)+(I27*K27)+(I28*K28)+(I29*K29)+(I30*K30)</f>
        <v>0</v>
      </c>
      <c r="L31" s="144">
        <f>(I26*L26)+(I27*L27)+(I28*L28)+(I29*L29)+(I30*L30)</f>
        <v>0</v>
      </c>
      <c r="M31" s="144">
        <f>(I26*M26)+(I27*M27)+(I28*M28)+(I29*M29)+(I30*M30)</f>
        <v>0</v>
      </c>
      <c r="O31" s="315"/>
    </row>
    <row r="32" spans="1:15" ht="7.15" customHeight="1">
      <c r="A32" s="244"/>
      <c r="B32" s="246"/>
      <c r="C32" s="246"/>
      <c r="D32" s="246"/>
      <c r="E32" s="246"/>
      <c r="F32" s="246"/>
      <c r="G32" s="243"/>
      <c r="H32" s="84"/>
      <c r="I32" s="152"/>
      <c r="J32" s="115"/>
      <c r="K32" s="115"/>
      <c r="L32" s="115"/>
      <c r="M32" s="115"/>
      <c r="O32" s="317"/>
    </row>
    <row r="33" spans="1:15" ht="15.75">
      <c r="A33" s="488" t="s">
        <v>21</v>
      </c>
      <c r="B33" s="489"/>
      <c r="C33" s="489"/>
      <c r="D33" s="489"/>
      <c r="E33" s="489"/>
      <c r="F33" s="490"/>
      <c r="G33" s="242"/>
      <c r="H33" s="118" t="s">
        <v>154</v>
      </c>
      <c r="I33" s="195"/>
      <c r="J33" s="196"/>
      <c r="K33" s="196"/>
      <c r="L33" s="196"/>
      <c r="M33" s="197"/>
      <c r="O33" s="315"/>
    </row>
    <row r="34" spans="1:15" ht="49.15" customHeight="1">
      <c r="A34" s="102" t="s">
        <v>482</v>
      </c>
      <c r="B34" s="386" t="s">
        <v>22</v>
      </c>
      <c r="C34" s="387"/>
      <c r="D34" s="387"/>
      <c r="E34" s="387"/>
      <c r="F34" s="388"/>
      <c r="G34" s="247"/>
      <c r="H34" s="127"/>
      <c r="I34" s="148">
        <v>3</v>
      </c>
      <c r="J34" s="306"/>
      <c r="K34" s="307"/>
      <c r="L34" s="307"/>
      <c r="M34" s="307"/>
      <c r="O34" s="315"/>
    </row>
    <row r="35" spans="1:15" ht="39" customHeight="1">
      <c r="A35" s="102" t="s">
        <v>483</v>
      </c>
      <c r="B35" s="386" t="s">
        <v>23</v>
      </c>
      <c r="C35" s="387"/>
      <c r="D35" s="387"/>
      <c r="E35" s="387"/>
      <c r="F35" s="388"/>
      <c r="G35" s="247"/>
      <c r="H35" s="127"/>
      <c r="I35" s="151">
        <v>3</v>
      </c>
      <c r="J35" s="325"/>
      <c r="K35" s="327"/>
      <c r="L35" s="327"/>
      <c r="M35" s="327"/>
      <c r="O35" s="315"/>
    </row>
    <row r="36" spans="1:15" ht="19.899999999999999" customHeight="1">
      <c r="A36" s="221" t="s">
        <v>484</v>
      </c>
      <c r="B36" s="485" t="s">
        <v>486</v>
      </c>
      <c r="C36" s="486"/>
      <c r="D36" s="486"/>
      <c r="E36" s="486"/>
      <c r="F36" s="487"/>
      <c r="G36" s="248"/>
      <c r="H36" s="164" t="s">
        <v>293</v>
      </c>
      <c r="I36" s="169">
        <f>SUM(I34:I35)</f>
        <v>6</v>
      </c>
      <c r="J36" s="144">
        <f>(I34*J34)+(I35*J35)</f>
        <v>0</v>
      </c>
      <c r="K36" s="144">
        <f>(I34*K34)+(I35*K35)</f>
        <v>0</v>
      </c>
      <c r="L36" s="144">
        <f>(I34*L34)+(I35*L35)</f>
        <v>0</v>
      </c>
      <c r="M36" s="144">
        <f>(I34*M34)+(I35*M35)</f>
        <v>0</v>
      </c>
      <c r="O36" s="315"/>
    </row>
    <row r="37" spans="1:15" ht="7.9" customHeight="1" thickBot="1"/>
    <row r="38" spans="1:15" ht="16.5" thickBot="1">
      <c r="A38" s="478" t="s">
        <v>459</v>
      </c>
      <c r="B38" s="479"/>
      <c r="C38" s="479"/>
      <c r="D38" s="479"/>
      <c r="E38" s="479"/>
      <c r="F38" s="480"/>
      <c r="H38" s="205" t="s">
        <v>229</v>
      </c>
      <c r="I38" s="277">
        <f>I23+I31+I36</f>
        <v>27</v>
      </c>
      <c r="J38" s="277">
        <f t="shared" ref="J38:M38" si="0">J26+J36</f>
        <v>0</v>
      </c>
      <c r="K38" s="277">
        <f t="shared" si="0"/>
        <v>0</v>
      </c>
      <c r="L38" s="277">
        <f t="shared" si="0"/>
        <v>0</v>
      </c>
      <c r="M38" s="278">
        <f t="shared" si="0"/>
        <v>0</v>
      </c>
    </row>
  </sheetData>
  <sheetProtection sheet="1" objects="1" scenarios="1" selectLockedCells="1"/>
  <mergeCells count="36">
    <mergeCell ref="N1:O1"/>
    <mergeCell ref="N3:O3"/>
    <mergeCell ref="N5:O5"/>
    <mergeCell ref="A18:F18"/>
    <mergeCell ref="B19:F19"/>
    <mergeCell ref="J7:M7"/>
    <mergeCell ref="G1:L1"/>
    <mergeCell ref="G3:L3"/>
    <mergeCell ref="G5:L5"/>
    <mergeCell ref="B20:F20"/>
    <mergeCell ref="B13:F13"/>
    <mergeCell ref="B14:F14"/>
    <mergeCell ref="B16:F16"/>
    <mergeCell ref="B1:E1"/>
    <mergeCell ref="B15:F15"/>
    <mergeCell ref="B11:F11"/>
    <mergeCell ref="B12:F12"/>
    <mergeCell ref="B5:E5"/>
    <mergeCell ref="A10:F10"/>
    <mergeCell ref="A7:F7"/>
    <mergeCell ref="B3:E3"/>
    <mergeCell ref="B23:F23"/>
    <mergeCell ref="B21:F21"/>
    <mergeCell ref="B22:F22"/>
    <mergeCell ref="A25:F25"/>
    <mergeCell ref="A38:F38"/>
    <mergeCell ref="B30:F30"/>
    <mergeCell ref="B29:F29"/>
    <mergeCell ref="B28:F28"/>
    <mergeCell ref="B27:F27"/>
    <mergeCell ref="B26:F26"/>
    <mergeCell ref="A33:F33"/>
    <mergeCell ref="B34:F34"/>
    <mergeCell ref="B35:F35"/>
    <mergeCell ref="B36:F36"/>
    <mergeCell ref="B31:F31"/>
  </mergeCells>
  <pageMargins left="0.51181102362204722" right="0.51181102362204722" top="0.74803149606299213" bottom="0.74803149606299213" header="0.31496062992125984" footer="0.31496062992125984"/>
  <pageSetup scale="55" orientation="portrait" r:id="rId1"/>
  <headerFooter>
    <oddHeader>&amp;L&amp;20Water Sector Trust Fund&amp;C&amp;"-,Fett"&amp;16 H. SUSTAINABILITY AND IMPACT OF THE PROJECT&amp;R&amp;16Page 7</oddHeader>
    <oddFooter>&amp;LWSTF/GIZ/UBSUP&amp;CH.  Sustainability and Impact of the Project&amp;ROctober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Introductory Notes</vt:lpstr>
      <vt:lpstr>A. Project Relevance</vt:lpstr>
      <vt:lpstr>B.Project Technical Feasibility</vt:lpstr>
      <vt:lpstr>C. Project Social Feasibility</vt:lpstr>
      <vt:lpstr>D.Project Financial Feasibility</vt:lpstr>
      <vt:lpstr>E. Environmental Compliance</vt:lpstr>
      <vt:lpstr>F. O&amp;M of the Project</vt:lpstr>
      <vt:lpstr>G. Sustainability and Impact</vt:lpstr>
      <vt:lpstr>H. Sustainability and Impact</vt:lpstr>
      <vt:lpstr>I. Working sheet</vt:lpstr>
      <vt:lpstr>J. Summary Report </vt:lpstr>
      <vt:lpstr>'B.Project Technical Feasibility'!Druckbereich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Okoth</dc:creator>
  <cp:lastModifiedBy>Pia Fischer</cp:lastModifiedBy>
  <cp:lastPrinted>2014-11-10T12:16:59Z</cp:lastPrinted>
  <dcterms:created xsi:type="dcterms:W3CDTF">2014-10-13T11:54:26Z</dcterms:created>
  <dcterms:modified xsi:type="dcterms:W3CDTF">2017-08-02T08:07:55Z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86152</vt:lpwstr>
  </property>
  <property fmtid="{D5CDD505-2E9C-101B-9397-08002B2CF9AE}" name="NXPowerLiteSettings" pid="3">
    <vt:lpwstr>C4000400038000</vt:lpwstr>
  </property>
  <property fmtid="{D5CDD505-2E9C-101B-9397-08002B2CF9AE}" name="NXPowerLiteVersion" pid="4">
    <vt:lpwstr>D7.1.10</vt:lpwstr>
  </property>
</Properties>
</file>